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5" yWindow="0" windowWidth="15480" windowHeight="11640"/>
  </bookViews>
  <sheets>
    <sheet name="Main Stats" sheetId="1" r:id="rId1"/>
    <sheet name="Team Stats" sheetId="2" r:id="rId2"/>
  </sheets>
  <calcPr calcId="125725"/>
</workbook>
</file>

<file path=xl/calcChain.xml><?xml version="1.0" encoding="utf-8"?>
<calcChain xmlns="http://schemas.openxmlformats.org/spreadsheetml/2006/main">
  <c r="K11" i="1"/>
  <c r="F35" i="2"/>
  <c r="F34"/>
  <c r="F36" s="1"/>
  <c r="F32"/>
  <c r="F31"/>
  <c r="L34" s="1"/>
  <c r="F29"/>
  <c r="F28"/>
  <c r="F25"/>
  <c r="F24"/>
  <c r="M11" i="1"/>
  <c r="L11"/>
  <c r="F11"/>
  <c r="E11"/>
  <c r="D11"/>
  <c r="L31" i="2"/>
  <c r="L29"/>
  <c r="L28"/>
  <c r="L25"/>
  <c r="L24"/>
  <c r="F26"/>
  <c r="K71" i="1"/>
  <c r="K70"/>
  <c r="K68"/>
  <c r="L32" i="2" s="1"/>
  <c r="K67" i="1"/>
  <c r="K69"/>
  <c r="K66"/>
  <c r="K63"/>
  <c r="K62"/>
  <c r="C66"/>
  <c r="C62"/>
  <c r="C72"/>
  <c r="F30" i="2" l="1"/>
  <c r="L35"/>
  <c r="L27"/>
  <c r="L26"/>
  <c r="L30"/>
  <c r="L33"/>
  <c r="I25"/>
  <c r="I24"/>
  <c r="C27"/>
  <c r="I16"/>
  <c r="I15"/>
  <c r="I12"/>
  <c r="I11"/>
  <c r="I10"/>
  <c r="I9"/>
  <c r="I8"/>
  <c r="L12"/>
  <c r="F9"/>
  <c r="L7" s="1"/>
  <c r="C16"/>
  <c r="C15"/>
  <c r="C12"/>
  <c r="C11"/>
  <c r="C10"/>
  <c r="C9"/>
  <c r="C8"/>
  <c r="L25" i="1"/>
  <c r="K25"/>
  <c r="F25"/>
  <c r="E25"/>
  <c r="D25"/>
  <c r="C11"/>
  <c r="C25" s="1"/>
  <c r="F23"/>
  <c r="C22"/>
  <c r="F13" i="2"/>
  <c r="F21" s="1"/>
  <c r="F12"/>
  <c r="L6"/>
  <c r="I27"/>
  <c r="L8" l="1"/>
  <c r="L20"/>
  <c r="C6"/>
  <c r="C17"/>
  <c r="C13"/>
  <c r="I13"/>
  <c r="L11"/>
  <c r="I6"/>
  <c r="L10"/>
  <c r="L12" i="1"/>
  <c r="D12"/>
  <c r="K12"/>
  <c r="E12"/>
  <c r="M12"/>
  <c r="C12"/>
  <c r="F12"/>
  <c r="F11" i="2"/>
  <c r="L13" s="1"/>
  <c r="L21" s="1"/>
  <c r="C26"/>
  <c r="I26"/>
  <c r="F7"/>
  <c r="F6"/>
  <c r="I18"/>
  <c r="C18"/>
  <c r="L45" i="1"/>
  <c r="K45"/>
  <c r="L52"/>
  <c r="K52"/>
  <c r="C52"/>
  <c r="D52"/>
  <c r="C45"/>
  <c r="D45"/>
  <c r="C35"/>
  <c r="M23"/>
  <c r="K24"/>
  <c r="K23"/>
  <c r="L24"/>
  <c r="E24"/>
  <c r="D24"/>
  <c r="L23"/>
  <c r="E23"/>
  <c r="D23"/>
  <c r="C23"/>
  <c r="C34"/>
  <c r="K34"/>
  <c r="K35"/>
  <c r="C50"/>
  <c r="D50"/>
  <c r="K50"/>
  <c r="C51"/>
  <c r="D51"/>
  <c r="K51"/>
  <c r="L51"/>
  <c r="F14" i="2" l="1"/>
  <c r="L14"/>
  <c r="L9"/>
  <c r="F8"/>
  <c r="C7"/>
  <c r="M25" i="1"/>
  <c r="I17" i="2" s="1"/>
  <c r="F20"/>
  <c r="F10"/>
  <c r="C14"/>
  <c r="L50" i="1"/>
  <c r="I7" i="2" l="1"/>
  <c r="M24" i="1"/>
  <c r="I14" i="2" l="1"/>
</calcChain>
</file>

<file path=xl/sharedStrings.xml><?xml version="1.0" encoding="utf-8"?>
<sst xmlns="http://schemas.openxmlformats.org/spreadsheetml/2006/main" count="258" uniqueCount="97">
  <si>
    <t>Total Game Duration</t>
  </si>
  <si>
    <t>Game Played Duration</t>
  </si>
  <si>
    <t>Timeouts</t>
  </si>
  <si>
    <t>Timeout Duration</t>
  </si>
  <si>
    <t>Fouls</t>
  </si>
  <si>
    <t>Foul Duration</t>
  </si>
  <si>
    <t>Commentators</t>
  </si>
  <si>
    <t>Shots on Goal</t>
    <phoneticPr fontId="3" type="noConversion"/>
  </si>
  <si>
    <t>Points Earned</t>
    <phoneticPr fontId="3" type="noConversion"/>
  </si>
  <si>
    <t>Points Earned</t>
    <phoneticPr fontId="3" type="noConversion"/>
  </si>
  <si>
    <t>Steals Prevented</t>
    <phoneticPr fontId="3" type="noConversion"/>
  </si>
  <si>
    <t>Passes Intercepted</t>
    <phoneticPr fontId="3" type="noConversion"/>
  </si>
  <si>
    <t>Points Prevented</t>
    <phoneticPr fontId="3" type="noConversion"/>
  </si>
  <si>
    <t>Points Prevented</t>
    <phoneticPr fontId="3" type="noConversion"/>
  </si>
  <si>
    <t>Lost Control - Other</t>
    <phoneticPr fontId="3" type="noConversion"/>
  </si>
  <si>
    <t xml:space="preserve">Opponents out </t>
    <phoneticPr fontId="3" type="noConversion"/>
  </si>
  <si>
    <t>for 3 minutes</t>
    <phoneticPr fontId="3" type="noConversion"/>
  </si>
  <si>
    <t>for 5 minute</t>
    <phoneticPr fontId="3" type="noConversion"/>
  </si>
  <si>
    <t>Opponents out for game</t>
    <phoneticPr fontId="3" type="noConversion"/>
  </si>
  <si>
    <t>Passed the Quaffle</t>
    <phoneticPr fontId="3" type="noConversion"/>
  </si>
  <si>
    <t>for 5 minutes</t>
    <phoneticPr fontId="3" type="noConversion"/>
  </si>
  <si>
    <t>Total Possessions</t>
  </si>
  <si>
    <t>Steals &amp; Interceptions</t>
  </si>
  <si>
    <t>Passes Caught</t>
  </si>
  <si>
    <t>Shots on Goal</t>
  </si>
  <si>
    <t>Goals</t>
  </si>
  <si>
    <t>Shots Blocked</t>
  </si>
  <si>
    <t>% of Goals Scored</t>
  </si>
  <si>
    <t>Passed the Quaffle</t>
  </si>
  <si>
    <t>Times Stolen From</t>
  </si>
  <si>
    <t>Quaffle Lost - Other</t>
  </si>
  <si>
    <t>Name of Player</t>
  </si>
  <si>
    <t>Chasing</t>
  </si>
  <si>
    <t>Beating</t>
  </si>
  <si>
    <t>Keeping</t>
  </si>
  <si>
    <t>Save %</t>
  </si>
  <si>
    <t>Hits</t>
  </si>
  <si>
    <t>Possessions Deflected</t>
  </si>
  <si>
    <t>Possessions Dodged</t>
  </si>
  <si>
    <t>Hits Against Self</t>
  </si>
  <si>
    <t>Hits Against Team</t>
  </si>
  <si>
    <t>Deflections</t>
  </si>
  <si>
    <t>% of Deflects</t>
  </si>
  <si>
    <t>% of Hits</t>
  </si>
  <si>
    <t>Team Stats</t>
  </si>
  <si>
    <t>% of Possession</t>
  </si>
  <si>
    <t>% of  Total Possession</t>
  </si>
  <si>
    <t>Possessions off Reaches</t>
  </si>
  <si>
    <t>% of Deflections</t>
  </si>
  <si>
    <t xml:space="preserve">Opponents out </t>
  </si>
  <si>
    <t>Points Prevented</t>
  </si>
  <si>
    <t>Points Earned</t>
  </si>
  <si>
    <t>Non-Beaters Hits</t>
  </si>
  <si>
    <t>Timeouts Used</t>
  </si>
  <si>
    <t>Game Stats</t>
  </si>
  <si>
    <t>Team stats located in the second tab (see bottom-left of page)</t>
  </si>
  <si>
    <t>None</t>
  </si>
  <si>
    <t>Seeking</t>
  </si>
  <si>
    <t>Catches</t>
  </si>
  <si>
    <t>No Catch</t>
  </si>
  <si>
    <t>Points Earned</t>
    <phoneticPr fontId="4" type="noConversion"/>
  </si>
  <si>
    <t>Catch %</t>
  </si>
  <si>
    <t>Dangers Avoided</t>
    <phoneticPr fontId="4" type="noConversion"/>
  </si>
  <si>
    <t>Dangers Inflicted</t>
    <phoneticPr fontId="4" type="noConversion"/>
  </si>
  <si>
    <t>% of Dangers Avoided</t>
    <phoneticPr fontId="4" type="noConversion"/>
  </si>
  <si>
    <t>Attacks Sent</t>
  </si>
  <si>
    <t>Attack Success %</t>
  </si>
  <si>
    <t>Attacks Successful</t>
  </si>
  <si>
    <t>Attacks Successfully Defended</t>
  </si>
  <si>
    <t>Attacked by Opponent</t>
  </si>
  <si>
    <t>Attack Defence %</t>
  </si>
  <si>
    <t>Fiji</t>
  </si>
  <si>
    <t>Erik</t>
  </si>
  <si>
    <t>Jennifer</t>
  </si>
  <si>
    <t>William</t>
  </si>
  <si>
    <t>Chris</t>
  </si>
  <si>
    <t>Jonathan</t>
  </si>
  <si>
    <t>Jason</t>
  </si>
  <si>
    <t>Cup Game</t>
  </si>
  <si>
    <t>Week #10</t>
  </si>
  <si>
    <r>
      <rPr>
        <b/>
        <sz val="20"/>
        <color rgb="FF0070C0"/>
        <rFont val="Tahoma"/>
        <family val="2"/>
      </rPr>
      <t>Australia</t>
    </r>
    <r>
      <rPr>
        <b/>
        <sz val="20"/>
        <color rgb="FFFF00FF"/>
        <rFont val="Tahoma"/>
        <family val="2"/>
      </rPr>
      <t xml:space="preserve"> </t>
    </r>
    <r>
      <rPr>
        <b/>
        <sz val="20"/>
        <color theme="0"/>
        <rFont val="Tahoma"/>
        <family val="2"/>
      </rPr>
      <t>vs.</t>
    </r>
    <r>
      <rPr>
        <b/>
        <sz val="20"/>
        <color indexed="11"/>
        <rFont val="Tahoma"/>
        <family val="2"/>
      </rPr>
      <t xml:space="preserve"> Fiji</t>
    </r>
  </si>
  <si>
    <t xml:space="preserve">24              500                    </t>
  </si>
  <si>
    <t>Sunday,  August 29th, 2010 @ 5PM EST</t>
  </si>
  <si>
    <t>Australia</t>
  </si>
  <si>
    <t>Aimee</t>
  </si>
  <si>
    <t>Andrew</t>
  </si>
  <si>
    <t>Cristine</t>
  </si>
  <si>
    <t>Keegan</t>
  </si>
  <si>
    <t>N/A</t>
  </si>
  <si>
    <t>Jayson</t>
  </si>
  <si>
    <t>Michelle</t>
  </si>
  <si>
    <t>Grace</t>
  </si>
  <si>
    <t>Lisa</t>
  </si>
  <si>
    <t>Xavier</t>
  </si>
  <si>
    <t>22 minutes 51 seconds</t>
  </si>
  <si>
    <t>1 minute 10 seconds</t>
  </si>
  <si>
    <t>21 minutes 41 seconds</t>
  </si>
</sst>
</file>

<file path=xl/styles.xml><?xml version="1.0" encoding="utf-8"?>
<styleSheet xmlns="http://schemas.openxmlformats.org/spreadsheetml/2006/main">
  <fonts count="30">
    <font>
      <sz val="10"/>
      <name val="Arial"/>
    </font>
    <font>
      <b/>
      <sz val="14"/>
      <name val="Palatino Linotype"/>
      <family val="1"/>
    </font>
    <font>
      <b/>
      <sz val="10"/>
      <color indexed="9"/>
      <name val="Tahoma"/>
      <family val="2"/>
    </font>
    <font>
      <sz val="8"/>
      <name val="Arial"/>
    </font>
    <font>
      <b/>
      <sz val="14"/>
      <color indexed="9"/>
      <name val="Tahoma"/>
      <family val="2"/>
    </font>
    <font>
      <b/>
      <sz val="16"/>
      <color indexed="9"/>
      <name val="Tahoma"/>
      <family val="2"/>
    </font>
    <font>
      <b/>
      <u/>
      <sz val="16"/>
      <color indexed="9"/>
      <name val="Tahoma"/>
      <family val="2"/>
    </font>
    <font>
      <sz val="10"/>
      <color indexed="9"/>
      <name val="Arial"/>
    </font>
    <font>
      <sz val="28"/>
      <color indexed="9"/>
      <name val="Tahoma"/>
      <family val="2"/>
    </font>
    <font>
      <sz val="10"/>
      <name val="Tahoma"/>
    </font>
    <font>
      <sz val="26"/>
      <name val="Tahoma"/>
    </font>
    <font>
      <b/>
      <sz val="10"/>
      <name val="Tahoma"/>
    </font>
    <font>
      <b/>
      <u/>
      <sz val="15.5"/>
      <color indexed="9"/>
      <name val="Tahoma"/>
    </font>
    <font>
      <sz val="26"/>
      <color indexed="22"/>
      <name val="Tahoma"/>
    </font>
    <font>
      <b/>
      <sz val="20"/>
      <color indexed="22"/>
      <name val="Arial"/>
      <family val="2"/>
    </font>
    <font>
      <b/>
      <sz val="20"/>
      <color indexed="11"/>
      <name val="Tahoma"/>
      <family val="2"/>
    </font>
    <font>
      <sz val="26"/>
      <color indexed="9"/>
      <name val="Tahoma"/>
      <family val="2"/>
    </font>
    <font>
      <sz val="10"/>
      <name val="Arial"/>
      <family val="2"/>
    </font>
    <font>
      <sz val="8"/>
      <name val="Arial"/>
      <family val="2"/>
    </font>
    <font>
      <b/>
      <sz val="22"/>
      <name val="Tahoma"/>
      <family val="2"/>
    </font>
    <font>
      <b/>
      <u/>
      <sz val="15.5"/>
      <color indexed="9"/>
      <name val="Tahoma"/>
      <family val="2"/>
    </font>
    <font>
      <sz val="10"/>
      <color indexed="9"/>
      <name val="Arial"/>
      <family val="2"/>
    </font>
    <font>
      <sz val="18"/>
      <color indexed="9"/>
      <name val="Arial"/>
      <family val="2"/>
    </font>
    <font>
      <sz val="26"/>
      <color indexed="8"/>
      <name val="Tahoma"/>
      <family val="2"/>
    </font>
    <font>
      <b/>
      <sz val="20"/>
      <color rgb="FFFF00FF"/>
      <name val="Tahoma"/>
      <family val="2"/>
    </font>
    <font>
      <b/>
      <sz val="20"/>
      <color theme="0"/>
      <name val="Tahoma"/>
      <family val="2"/>
    </font>
    <font>
      <b/>
      <sz val="16"/>
      <color theme="0"/>
      <name val="Tahoma"/>
      <family val="2"/>
    </font>
    <font>
      <sz val="10"/>
      <color theme="0"/>
      <name val="Arial"/>
      <family val="2"/>
    </font>
    <font>
      <b/>
      <u/>
      <sz val="15.5"/>
      <color theme="0"/>
      <name val="Tahoma"/>
      <family val="2"/>
    </font>
    <font>
      <b/>
      <sz val="20"/>
      <color rgb="FF0070C0"/>
      <name val="Tahoma"/>
      <family val="2"/>
    </font>
  </fonts>
  <fills count="1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 applyFill="1"/>
    <xf numFmtId="0" fontId="4" fillId="0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0" fontId="0" fillId="0" borderId="1" xfId="0" applyNumberForma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0" fillId="0" borderId="0" xfId="0" applyBorder="1" applyAlignment="1"/>
    <xf numFmtId="10" fontId="0" fillId="0" borderId="2" xfId="0" applyNumberFormat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9" fillId="0" borderId="0" xfId="0" applyFont="1" applyAlignment="1"/>
    <xf numFmtId="0" fontId="11" fillId="0" borderId="0" xfId="0" applyFont="1" applyFill="1" applyBorder="1" applyAlignment="1">
      <alignment horizontal="center"/>
    </xf>
    <xf numFmtId="0" fontId="0" fillId="0" borderId="0" xfId="0" applyFill="1"/>
    <xf numFmtId="1" fontId="0" fillId="0" borderId="5" xfId="0" applyNumberFormat="1" applyBorder="1" applyAlignment="1">
      <alignment horizontal="center"/>
    </xf>
    <xf numFmtId="0" fontId="0" fillId="7" borderId="0" xfId="0" applyFill="1"/>
    <xf numFmtId="0" fontId="17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21" fillId="8" borderId="0" xfId="0" applyFont="1" applyFill="1"/>
    <xf numFmtId="0" fontId="22" fillId="8" borderId="0" xfId="0" applyFont="1" applyFill="1"/>
    <xf numFmtId="0" fontId="6" fillId="4" borderId="6" xfId="0" applyFont="1" applyFill="1" applyBorder="1" applyAlignment="1">
      <alignment horizontal="center"/>
    </xf>
    <xf numFmtId="0" fontId="19" fillId="7" borderId="3" xfId="0" applyNumberFormat="1" applyFont="1" applyFill="1" applyBorder="1" applyAlignment="1">
      <alignment horizontal="center" vertical="center"/>
    </xf>
    <xf numFmtId="0" fontId="19" fillId="7" borderId="4" xfId="0" applyNumberFormat="1" applyFont="1" applyFill="1" applyBorder="1" applyAlignment="1">
      <alignment horizontal="center" vertical="center"/>
    </xf>
    <xf numFmtId="10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0" fontId="17" fillId="0" borderId="0" xfId="0" applyFont="1"/>
    <xf numFmtId="10" fontId="17" fillId="0" borderId="1" xfId="0" applyNumberFormat="1" applyFont="1" applyBorder="1" applyAlignment="1">
      <alignment horizontal="center"/>
    </xf>
    <xf numFmtId="1" fontId="0" fillId="0" borderId="0" xfId="0" applyNumberFormat="1"/>
    <xf numFmtId="21" fontId="17" fillId="0" borderId="0" xfId="0" applyNumberFormat="1" applyFont="1"/>
    <xf numFmtId="21" fontId="0" fillId="0" borderId="0" xfId="0" applyNumberFormat="1"/>
    <xf numFmtId="21" fontId="17" fillId="0" borderId="1" xfId="0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2" fillId="10" borderId="1" xfId="0" applyFont="1" applyFill="1" applyBorder="1" applyAlignment="1">
      <alignment horizontal="center"/>
    </xf>
    <xf numFmtId="0" fontId="2" fillId="11" borderId="1" xfId="0" applyFont="1" applyFill="1" applyBorder="1" applyAlignment="1">
      <alignment horizontal="center"/>
    </xf>
    <xf numFmtId="0" fontId="2" fillId="11" borderId="3" xfId="0" applyFont="1" applyFill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1" fontId="17" fillId="0" borderId="1" xfId="0" applyNumberFormat="1" applyFont="1" applyBorder="1" applyAlignment="1">
      <alignment horizontal="center"/>
    </xf>
    <xf numFmtId="0" fontId="6" fillId="10" borderId="6" xfId="0" applyFont="1" applyFill="1" applyBorder="1" applyAlignment="1">
      <alignment horizontal="center"/>
    </xf>
    <xf numFmtId="0" fontId="6" fillId="10" borderId="5" xfId="0" applyFont="1" applyFill="1" applyBorder="1" applyAlignment="1">
      <alignment horizontal="center"/>
    </xf>
    <xf numFmtId="0" fontId="5" fillId="10" borderId="7" xfId="0" applyFont="1" applyFill="1" applyBorder="1" applyAlignment="1">
      <alignment horizontal="center"/>
    </xf>
    <xf numFmtId="0" fontId="0" fillId="10" borderId="8" xfId="0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5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15" fillId="7" borderId="7" xfId="0" applyNumberFormat="1" applyFont="1" applyFill="1" applyBorder="1" applyAlignment="1">
      <alignment horizontal="center"/>
    </xf>
    <xf numFmtId="0" fontId="14" fillId="7" borderId="9" xfId="0" applyFont="1" applyFill="1" applyBorder="1" applyAlignment="1">
      <alignment horizontal="center"/>
    </xf>
    <xf numFmtId="0" fontId="14" fillId="7" borderId="8" xfId="0" applyFont="1" applyFill="1" applyBorder="1" applyAlignment="1">
      <alignment horizontal="center"/>
    </xf>
    <xf numFmtId="0" fontId="16" fillId="7" borderId="1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center"/>
    </xf>
    <xf numFmtId="0" fontId="13" fillId="7" borderId="11" xfId="0" applyNumberFormat="1" applyFont="1" applyFill="1" applyBorder="1" applyAlignment="1">
      <alignment horizontal="center"/>
    </xf>
    <xf numFmtId="0" fontId="23" fillId="7" borderId="6" xfId="0" applyNumberFormat="1" applyFont="1" applyFill="1" applyBorder="1" applyAlignment="1">
      <alignment horizontal="center"/>
    </xf>
    <xf numFmtId="0" fontId="10" fillId="7" borderId="12" xfId="0" applyNumberFormat="1" applyFont="1" applyFill="1" applyBorder="1" applyAlignment="1">
      <alignment horizontal="center"/>
    </xf>
    <xf numFmtId="0" fontId="10" fillId="7" borderId="5" xfId="0" applyNumberFormat="1" applyFont="1" applyFill="1" applyBorder="1" applyAlignment="1">
      <alignment horizontal="center"/>
    </xf>
    <xf numFmtId="0" fontId="8" fillId="9" borderId="7" xfId="0" applyFont="1" applyFill="1" applyBorder="1" applyAlignment="1">
      <alignment horizontal="center"/>
    </xf>
    <xf numFmtId="0" fontId="8" fillId="9" borderId="9" xfId="0" applyFont="1" applyFill="1" applyBorder="1" applyAlignment="1">
      <alignment horizontal="center"/>
    </xf>
    <xf numFmtId="0" fontId="8" fillId="9" borderId="8" xfId="0" applyFont="1" applyFill="1" applyBorder="1" applyAlignment="1">
      <alignment horizontal="center"/>
    </xf>
    <xf numFmtId="0" fontId="8" fillId="9" borderId="6" xfId="0" applyFont="1" applyFill="1" applyBorder="1" applyAlignment="1">
      <alignment horizontal="center"/>
    </xf>
    <xf numFmtId="0" fontId="8" fillId="9" borderId="12" xfId="0" applyFont="1" applyFill="1" applyBorder="1" applyAlignment="1">
      <alignment horizontal="center"/>
    </xf>
    <xf numFmtId="0" fontId="8" fillId="9" borderId="5" xfId="0" applyFont="1" applyFill="1" applyBorder="1" applyAlignment="1">
      <alignment horizontal="center"/>
    </xf>
    <xf numFmtId="0" fontId="5" fillId="12" borderId="7" xfId="0" applyFont="1" applyFill="1" applyBorder="1" applyAlignment="1">
      <alignment horizontal="center"/>
    </xf>
    <xf numFmtId="0" fontId="7" fillId="12" borderId="8" xfId="0" applyFont="1" applyFill="1" applyBorder="1" applyAlignment="1">
      <alignment horizontal="center"/>
    </xf>
    <xf numFmtId="0" fontId="20" fillId="12" borderId="6" xfId="0" applyFont="1" applyFill="1" applyBorder="1" applyAlignment="1">
      <alignment horizontal="center"/>
    </xf>
    <xf numFmtId="0" fontId="12" fillId="12" borderId="5" xfId="0" applyFont="1" applyFill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26" fillId="13" borderId="7" xfId="0" applyFont="1" applyFill="1" applyBorder="1" applyAlignment="1">
      <alignment horizontal="center"/>
    </xf>
    <xf numFmtId="0" fontId="27" fillId="13" borderId="8" xfId="0" applyFont="1" applyFill="1" applyBorder="1" applyAlignment="1">
      <alignment horizontal="center"/>
    </xf>
    <xf numFmtId="0" fontId="28" fillId="13" borderId="6" xfId="0" applyFont="1" applyFill="1" applyBorder="1" applyAlignment="1">
      <alignment horizontal="center"/>
    </xf>
    <xf numFmtId="0" fontId="28" fillId="13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80074"/>
      <color rgb="FF0A056F"/>
      <color rgb="FFFF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M76"/>
  <sheetViews>
    <sheetView tabSelected="1" workbookViewId="0">
      <selection activeCell="K66" sqref="K66"/>
    </sheetView>
  </sheetViews>
  <sheetFormatPr defaultColWidth="8.85546875" defaultRowHeight="12.75"/>
  <cols>
    <col min="1" max="1" width="1.85546875" customWidth="1"/>
    <col min="2" max="2" width="29.5703125" customWidth="1"/>
    <col min="3" max="3" width="14.42578125" customWidth="1"/>
    <col min="4" max="6" width="15.7109375" customWidth="1"/>
    <col min="7" max="7" width="24" customWidth="1"/>
    <col min="8" max="8" width="13.140625" customWidth="1"/>
    <col min="9" max="9" width="13.7109375" customWidth="1"/>
    <col min="10" max="10" width="29.7109375" customWidth="1"/>
    <col min="11" max="11" width="20.5703125" customWidth="1"/>
    <col min="12" max="15" width="15.7109375" customWidth="1"/>
  </cols>
  <sheetData>
    <row r="1" spans="2:13">
      <c r="D1" s="23"/>
      <c r="E1" s="23"/>
      <c r="F1" s="23"/>
      <c r="G1" s="23"/>
      <c r="H1" s="23"/>
    </row>
    <row r="2" spans="2:13" ht="27">
      <c r="B2" s="29" t="s">
        <v>78</v>
      </c>
      <c r="D2" s="64" t="s">
        <v>80</v>
      </c>
      <c r="E2" s="65"/>
      <c r="F2" s="65"/>
      <c r="G2" s="65"/>
      <c r="H2" s="66"/>
      <c r="I2" s="1"/>
      <c r="J2" s="1"/>
    </row>
    <row r="3" spans="2:13" ht="32.25">
      <c r="B3" s="30" t="s">
        <v>79</v>
      </c>
      <c r="D3" s="67" t="s">
        <v>81</v>
      </c>
      <c r="E3" s="68"/>
      <c r="F3" s="68"/>
      <c r="G3" s="68"/>
      <c r="H3" s="69"/>
      <c r="I3" s="1"/>
      <c r="J3" s="1"/>
    </row>
    <row r="4" spans="2:13" ht="32.25">
      <c r="D4" s="70" t="s">
        <v>82</v>
      </c>
      <c r="E4" s="71"/>
      <c r="F4" s="71"/>
      <c r="G4" s="71"/>
      <c r="H4" s="72"/>
      <c r="I4" s="1"/>
      <c r="J4" s="1"/>
    </row>
    <row r="5" spans="2:13" ht="21">
      <c r="D5" s="19"/>
      <c r="E5" s="19"/>
      <c r="F5" s="19"/>
      <c r="G5" s="19"/>
      <c r="H5" s="19"/>
      <c r="I5" s="1"/>
      <c r="J5" s="1"/>
    </row>
    <row r="7" spans="2:13" ht="19.5">
      <c r="B7" s="2"/>
      <c r="C7" s="61" t="s">
        <v>83</v>
      </c>
      <c r="D7" s="63"/>
      <c r="J7" s="61" t="s">
        <v>71</v>
      </c>
      <c r="K7" s="62"/>
    </row>
    <row r="8" spans="2:13" ht="19.5">
      <c r="B8" s="2"/>
      <c r="C8" s="59" t="s">
        <v>32</v>
      </c>
      <c r="D8" s="60"/>
      <c r="J8" s="59" t="s">
        <v>32</v>
      </c>
      <c r="K8" s="60"/>
    </row>
    <row r="9" spans="2:13" ht="18">
      <c r="B9" s="2"/>
      <c r="C9" s="2"/>
      <c r="D9" s="2"/>
    </row>
    <row r="10" spans="2:13" ht="18" customHeight="1">
      <c r="B10" s="3" t="s">
        <v>31</v>
      </c>
      <c r="C10" s="3" t="s">
        <v>84</v>
      </c>
      <c r="D10" s="3" t="s">
        <v>85</v>
      </c>
      <c r="E10" s="3" t="s">
        <v>86</v>
      </c>
      <c r="F10" s="3" t="s">
        <v>87</v>
      </c>
      <c r="J10" s="3" t="s">
        <v>31</v>
      </c>
      <c r="K10" s="3" t="s">
        <v>72</v>
      </c>
      <c r="L10" s="3" t="s">
        <v>73</v>
      </c>
      <c r="M10" s="3" t="s">
        <v>74</v>
      </c>
    </row>
    <row r="11" spans="2:13" ht="18" customHeight="1">
      <c r="B11" s="3" t="s">
        <v>21</v>
      </c>
      <c r="C11" s="4">
        <f>C13+C15+C19</f>
        <v>0</v>
      </c>
      <c r="D11" s="4">
        <f>D13+D15+D19</f>
        <v>4</v>
      </c>
      <c r="E11" s="4">
        <f>E13+E15+E19</f>
        <v>5</v>
      </c>
      <c r="F11" s="39">
        <f>F13+F15+F19</f>
        <v>0</v>
      </c>
      <c r="J11" s="3" t="s">
        <v>21</v>
      </c>
      <c r="K11" s="39">
        <f>K13+K15+K19</f>
        <v>20</v>
      </c>
      <c r="L11" s="4">
        <f>L13+L15+L19</f>
        <v>17</v>
      </c>
      <c r="M11" s="4">
        <f>M13+M15+M19</f>
        <v>26</v>
      </c>
    </row>
    <row r="12" spans="2:13" ht="18" customHeight="1">
      <c r="B12" s="3" t="s">
        <v>46</v>
      </c>
      <c r="C12" s="5">
        <f>C11/SUM(C11,D11,E11,F11,K11,L11,M11)</f>
        <v>0</v>
      </c>
      <c r="D12" s="5">
        <f>D11/SUM(C11,D11,E11,F11,K11,L11,M11)</f>
        <v>5.5555555555555552E-2</v>
      </c>
      <c r="E12" s="5">
        <f>E11/SUM(C11,D11,E11,F11,K11,L11,M11)</f>
        <v>6.9444444444444448E-2</v>
      </c>
      <c r="F12" s="5">
        <f>F11/SUM(C11,D11,E11,F11,K11,L11,M11)</f>
        <v>0</v>
      </c>
      <c r="J12" s="3" t="s">
        <v>46</v>
      </c>
      <c r="K12" s="5">
        <f>K11/SUM(C11,D11,E11,F11,K11,L11,M11)</f>
        <v>0.27777777777777779</v>
      </c>
      <c r="L12" s="5">
        <f>L11/SUM(C11,D11,E11,F11,K11,L11,M11)</f>
        <v>0.2361111111111111</v>
      </c>
      <c r="M12" s="5">
        <f>M11/SUM(C11,D11,E11,F11,K11,L11,M11)</f>
        <v>0.3611111111111111</v>
      </c>
    </row>
    <row r="13" spans="2:13" ht="18" customHeight="1">
      <c r="B13" s="3" t="s">
        <v>47</v>
      </c>
      <c r="C13" s="4">
        <v>0</v>
      </c>
      <c r="D13" s="4">
        <v>4</v>
      </c>
      <c r="E13" s="4">
        <v>4</v>
      </c>
      <c r="F13" s="39">
        <v>0</v>
      </c>
      <c r="J13" s="3" t="s">
        <v>47</v>
      </c>
      <c r="K13" s="39">
        <v>20</v>
      </c>
      <c r="L13" s="4">
        <v>16</v>
      </c>
      <c r="M13" s="4">
        <v>25</v>
      </c>
    </row>
    <row r="14" spans="2:13" ht="18" customHeight="1">
      <c r="B14" s="3" t="s">
        <v>10</v>
      </c>
      <c r="C14" s="4">
        <v>0</v>
      </c>
      <c r="D14" s="4">
        <v>17</v>
      </c>
      <c r="E14" s="4">
        <v>3</v>
      </c>
      <c r="F14" s="39">
        <v>0</v>
      </c>
      <c r="J14" s="3" t="s">
        <v>10</v>
      </c>
      <c r="K14" s="39">
        <v>12</v>
      </c>
      <c r="L14" s="4">
        <v>8</v>
      </c>
      <c r="M14" s="4">
        <v>8</v>
      </c>
    </row>
    <row r="15" spans="2:13" ht="18" customHeight="1">
      <c r="B15" s="3" t="s">
        <v>22</v>
      </c>
      <c r="C15" s="4">
        <v>0</v>
      </c>
      <c r="D15" s="4">
        <v>0</v>
      </c>
      <c r="E15" s="4">
        <v>1</v>
      </c>
      <c r="F15" s="39">
        <v>0</v>
      </c>
      <c r="J15" s="3" t="s">
        <v>22</v>
      </c>
      <c r="K15" s="39">
        <v>0</v>
      </c>
      <c r="L15" s="4">
        <v>1</v>
      </c>
      <c r="M15" s="4">
        <v>1</v>
      </c>
    </row>
    <row r="16" spans="2:13" ht="18" customHeight="1">
      <c r="B16" s="3" t="s">
        <v>11</v>
      </c>
      <c r="C16" s="4">
        <v>0</v>
      </c>
      <c r="D16" s="4">
        <v>0</v>
      </c>
      <c r="E16" s="4">
        <v>0</v>
      </c>
      <c r="F16" s="39">
        <v>0</v>
      </c>
      <c r="J16" s="3" t="s">
        <v>11</v>
      </c>
      <c r="K16" s="39">
        <v>0</v>
      </c>
      <c r="L16" s="4">
        <v>0</v>
      </c>
      <c r="M16" s="4">
        <v>0</v>
      </c>
    </row>
    <row r="17" spans="2:13" ht="18" customHeight="1">
      <c r="B17" s="3" t="s">
        <v>29</v>
      </c>
      <c r="C17" s="4">
        <v>0</v>
      </c>
      <c r="D17" s="4">
        <v>2</v>
      </c>
      <c r="E17" s="4">
        <v>0</v>
      </c>
      <c r="F17" s="39">
        <v>0</v>
      </c>
      <c r="J17" s="3" t="s">
        <v>29</v>
      </c>
      <c r="K17" s="39">
        <v>0</v>
      </c>
      <c r="L17" s="4">
        <v>1</v>
      </c>
      <c r="M17" s="4">
        <v>0</v>
      </c>
    </row>
    <row r="18" spans="2:13" ht="18" customHeight="1">
      <c r="B18" s="3" t="s">
        <v>28</v>
      </c>
      <c r="C18" s="4">
        <v>0</v>
      </c>
      <c r="D18" s="4">
        <v>0</v>
      </c>
      <c r="E18" s="4">
        <v>0</v>
      </c>
      <c r="F18" s="39">
        <v>0</v>
      </c>
      <c r="J18" s="3" t="s">
        <v>28</v>
      </c>
      <c r="K18" s="39">
        <v>0</v>
      </c>
      <c r="L18" s="4">
        <v>0</v>
      </c>
      <c r="M18" s="4">
        <v>0</v>
      </c>
    </row>
    <row r="19" spans="2:13" ht="18" customHeight="1">
      <c r="B19" s="3" t="s">
        <v>23</v>
      </c>
      <c r="C19" s="4">
        <v>0</v>
      </c>
      <c r="D19" s="4">
        <v>0</v>
      </c>
      <c r="E19" s="4">
        <v>0</v>
      </c>
      <c r="F19" s="39">
        <v>0</v>
      </c>
      <c r="J19" s="3" t="s">
        <v>23</v>
      </c>
      <c r="K19" s="39">
        <v>0</v>
      </c>
      <c r="L19" s="4">
        <v>0</v>
      </c>
      <c r="M19" s="4">
        <v>0</v>
      </c>
    </row>
    <row r="20" spans="2:13" ht="18" customHeight="1">
      <c r="B20" s="3" t="s">
        <v>24</v>
      </c>
      <c r="C20" s="4">
        <v>0</v>
      </c>
      <c r="D20" s="4">
        <v>1</v>
      </c>
      <c r="E20" s="4">
        <v>5</v>
      </c>
      <c r="F20" s="39">
        <v>0</v>
      </c>
      <c r="J20" s="3" t="s">
        <v>24</v>
      </c>
      <c r="K20" s="39">
        <v>20</v>
      </c>
      <c r="L20" s="4">
        <v>14</v>
      </c>
      <c r="M20" s="4">
        <v>25</v>
      </c>
    </row>
    <row r="21" spans="2:13" ht="18" customHeight="1">
      <c r="B21" s="3" t="s">
        <v>25</v>
      </c>
      <c r="C21" s="4">
        <v>0</v>
      </c>
      <c r="D21" s="4">
        <v>0</v>
      </c>
      <c r="E21" s="4">
        <v>2</v>
      </c>
      <c r="F21" s="39">
        <v>0</v>
      </c>
      <c r="J21" s="3" t="s">
        <v>25</v>
      </c>
      <c r="K21" s="39">
        <v>17</v>
      </c>
      <c r="L21" s="4">
        <v>6</v>
      </c>
      <c r="M21" s="4">
        <v>18</v>
      </c>
    </row>
    <row r="22" spans="2:13" ht="18" customHeight="1">
      <c r="B22" s="3" t="s">
        <v>26</v>
      </c>
      <c r="C22" s="4">
        <f>$C$20-$C$21</f>
        <v>0</v>
      </c>
      <c r="D22" s="4">
        <v>1</v>
      </c>
      <c r="E22" s="4">
        <v>3</v>
      </c>
      <c r="F22" s="39">
        <v>0</v>
      </c>
      <c r="J22" s="3" t="s">
        <v>26</v>
      </c>
      <c r="K22" s="39">
        <v>2</v>
      </c>
      <c r="L22" s="4">
        <v>8</v>
      </c>
      <c r="M22" s="4">
        <v>7</v>
      </c>
    </row>
    <row r="23" spans="2:13" ht="18" customHeight="1">
      <c r="B23" s="3" t="s">
        <v>8</v>
      </c>
      <c r="C23" s="4">
        <f>C21*10</f>
        <v>0</v>
      </c>
      <c r="D23" s="4">
        <f>SUM(D21*10)</f>
        <v>0</v>
      </c>
      <c r="E23" s="4">
        <f>SUM(E21*10)</f>
        <v>20</v>
      </c>
      <c r="F23" s="39">
        <f>SUM(F21*10)</f>
        <v>0</v>
      </c>
      <c r="J23" s="3" t="s">
        <v>9</v>
      </c>
      <c r="K23" s="39">
        <f>$K$21*10</f>
        <v>170</v>
      </c>
      <c r="L23" s="4">
        <f>$L$21*10</f>
        <v>60</v>
      </c>
      <c r="M23" s="4">
        <f>$M$21*10</f>
        <v>180</v>
      </c>
    </row>
    <row r="24" spans="2:13" ht="18" customHeight="1">
      <c r="B24" s="3" t="s">
        <v>27</v>
      </c>
      <c r="C24" s="34" t="s">
        <v>88</v>
      </c>
      <c r="D24" s="34">
        <f>$D$21/$D$20</f>
        <v>0</v>
      </c>
      <c r="E24" s="5">
        <f>$E$21/$E$20</f>
        <v>0.4</v>
      </c>
      <c r="F24" s="34" t="s">
        <v>88</v>
      </c>
      <c r="J24" s="3" t="s">
        <v>27</v>
      </c>
      <c r="K24" s="5">
        <f>$K$21/K20</f>
        <v>0.85</v>
      </c>
      <c r="L24" s="5">
        <f>$L$21/$L$20</f>
        <v>0.42857142857142855</v>
      </c>
      <c r="M24" s="5">
        <f>$M$21/M20</f>
        <v>0.72</v>
      </c>
    </row>
    <row r="25" spans="2:13" ht="18" customHeight="1">
      <c r="B25" s="3" t="s">
        <v>30</v>
      </c>
      <c r="C25" s="4">
        <f>C11-C17-C20-C18</f>
        <v>0</v>
      </c>
      <c r="D25" s="4">
        <f>D11-D17-D20-D18</f>
        <v>1</v>
      </c>
      <c r="E25" s="4">
        <f>E11-E20-E17-E18</f>
        <v>0</v>
      </c>
      <c r="F25" s="39">
        <f>F11-F17-F18-F20</f>
        <v>0</v>
      </c>
      <c r="J25" s="3" t="s">
        <v>30</v>
      </c>
      <c r="K25" s="39">
        <f>K11-K17-K18-K20</f>
        <v>0</v>
      </c>
      <c r="L25" s="4">
        <f>L11-L17-L18-L20</f>
        <v>2</v>
      </c>
      <c r="M25" s="4">
        <f>M11-M17-M18-M20</f>
        <v>1</v>
      </c>
    </row>
    <row r="26" spans="2:13" ht="18" customHeight="1">
      <c r="M26" s="32"/>
    </row>
    <row r="27" spans="2:13" ht="18" customHeight="1"/>
    <row r="28" spans="2:13" ht="18" customHeight="1">
      <c r="C28" s="55" t="s">
        <v>83</v>
      </c>
      <c r="D28" s="56"/>
      <c r="K28" s="55" t="s">
        <v>71</v>
      </c>
      <c r="L28" s="56"/>
    </row>
    <row r="29" spans="2:13" ht="18" customHeight="1">
      <c r="C29" s="51" t="s">
        <v>34</v>
      </c>
      <c r="D29" s="52"/>
      <c r="K29" s="51" t="s">
        <v>34</v>
      </c>
      <c r="L29" s="52"/>
    </row>
    <row r="30" spans="2:13" ht="18" customHeight="1"/>
    <row r="31" spans="2:13" ht="18" customHeight="1">
      <c r="B31" s="8" t="s">
        <v>31</v>
      </c>
      <c r="C31" s="8" t="s">
        <v>89</v>
      </c>
      <c r="J31" s="8" t="s">
        <v>31</v>
      </c>
      <c r="K31" s="8" t="s">
        <v>90</v>
      </c>
    </row>
    <row r="32" spans="2:13" ht="18" customHeight="1">
      <c r="B32" s="8" t="s">
        <v>7</v>
      </c>
      <c r="C32" s="4">
        <v>48</v>
      </c>
      <c r="J32" s="8" t="s">
        <v>24</v>
      </c>
      <c r="K32" s="4">
        <v>6</v>
      </c>
    </row>
    <row r="33" spans="2:12" ht="18" customHeight="1">
      <c r="B33" s="8" t="s">
        <v>26</v>
      </c>
      <c r="C33" s="4">
        <v>17</v>
      </c>
      <c r="J33" s="8" t="s">
        <v>26</v>
      </c>
      <c r="K33" s="4">
        <v>4</v>
      </c>
    </row>
    <row r="34" spans="2:12" ht="18" customHeight="1">
      <c r="B34" s="8" t="s">
        <v>12</v>
      </c>
      <c r="C34" s="4">
        <f>C33*10</f>
        <v>170</v>
      </c>
      <c r="J34" s="8" t="s">
        <v>13</v>
      </c>
      <c r="K34" s="4">
        <f>K33*10</f>
        <v>40</v>
      </c>
    </row>
    <row r="35" spans="2:12" ht="18" customHeight="1">
      <c r="B35" s="8" t="s">
        <v>35</v>
      </c>
      <c r="C35" s="5">
        <f>$C$33/$C$32</f>
        <v>0.35416666666666669</v>
      </c>
      <c r="J35" s="8" t="s">
        <v>35</v>
      </c>
      <c r="K35" s="5">
        <f>K33/K32</f>
        <v>0.66666666666666663</v>
      </c>
    </row>
    <row r="36" spans="2:12" ht="18" customHeight="1">
      <c r="B36" s="7"/>
      <c r="C36" s="7"/>
      <c r="D36" s="32"/>
      <c r="I36" s="7"/>
    </row>
    <row r="37" spans="2:12" ht="18" customHeight="1"/>
    <row r="38" spans="2:12" ht="18" customHeight="1"/>
    <row r="39" spans="2:12" ht="18" customHeight="1">
      <c r="B39" s="2"/>
      <c r="C39" s="57" t="s">
        <v>83</v>
      </c>
      <c r="D39" s="58"/>
      <c r="J39" s="2"/>
      <c r="K39" s="45" t="s">
        <v>71</v>
      </c>
      <c r="L39" s="2"/>
    </row>
    <row r="40" spans="2:12" ht="18" customHeight="1">
      <c r="B40" s="2"/>
      <c r="C40" s="53" t="s">
        <v>33</v>
      </c>
      <c r="D40" s="54"/>
      <c r="J40" s="2"/>
      <c r="K40" s="28" t="s">
        <v>33</v>
      </c>
    </row>
    <row r="41" spans="2:12" ht="18" customHeight="1">
      <c r="B41" s="2"/>
      <c r="C41" s="2"/>
      <c r="D41" s="2"/>
      <c r="J41" s="2"/>
      <c r="K41" s="2"/>
    </row>
    <row r="42" spans="2:12" ht="18" customHeight="1">
      <c r="B42" s="9" t="s">
        <v>31</v>
      </c>
      <c r="C42" s="9" t="s">
        <v>91</v>
      </c>
      <c r="D42" s="9" t="s">
        <v>92</v>
      </c>
      <c r="E42" s="6"/>
      <c r="J42" s="9" t="s">
        <v>31</v>
      </c>
      <c r="K42" s="9" t="s">
        <v>75</v>
      </c>
      <c r="L42" s="9" t="s">
        <v>76</v>
      </c>
    </row>
    <row r="43" spans="2:12" ht="18" customHeight="1">
      <c r="B43" s="9" t="s">
        <v>21</v>
      </c>
      <c r="C43" s="4">
        <v>1</v>
      </c>
      <c r="D43" s="4">
        <v>42</v>
      </c>
      <c r="E43" s="7"/>
      <c r="J43" s="9" t="s">
        <v>21</v>
      </c>
      <c r="K43" s="4">
        <v>90</v>
      </c>
      <c r="L43" s="4">
        <v>44</v>
      </c>
    </row>
    <row r="44" spans="2:12" ht="18" customHeight="1">
      <c r="B44" s="9" t="s">
        <v>36</v>
      </c>
      <c r="C44" s="4">
        <v>0</v>
      </c>
      <c r="D44" s="4">
        <v>2</v>
      </c>
      <c r="E44" s="7"/>
      <c r="J44" s="9" t="s">
        <v>36</v>
      </c>
      <c r="K44" s="4">
        <v>15</v>
      </c>
      <c r="L44" s="4">
        <v>11</v>
      </c>
    </row>
    <row r="45" spans="2:12" ht="18" customHeight="1">
      <c r="B45" s="9" t="s">
        <v>43</v>
      </c>
      <c r="C45" s="5">
        <f>$C$44/$C$43</f>
        <v>0</v>
      </c>
      <c r="D45" s="5">
        <f>$D$44/$D$43</f>
        <v>4.7619047619047616E-2</v>
      </c>
      <c r="E45" s="31"/>
      <c r="J45" s="9" t="s">
        <v>43</v>
      </c>
      <c r="K45" s="5">
        <f>$K$44/$K$43</f>
        <v>0.16666666666666666</v>
      </c>
      <c r="L45" s="5">
        <f>$L$44/$L$43</f>
        <v>0.25</v>
      </c>
    </row>
    <row r="46" spans="2:12" ht="18" customHeight="1">
      <c r="B46" s="9" t="s">
        <v>37</v>
      </c>
      <c r="C46" s="4">
        <v>1</v>
      </c>
      <c r="D46" s="4">
        <v>37</v>
      </c>
      <c r="E46" s="7"/>
      <c r="G46" s="35"/>
      <c r="H46" s="33"/>
      <c r="J46" s="9" t="s">
        <v>37</v>
      </c>
      <c r="K46" s="4">
        <v>57</v>
      </c>
      <c r="L46" s="4">
        <v>17</v>
      </c>
    </row>
    <row r="47" spans="2:12" ht="18" customHeight="1">
      <c r="B47" s="9" t="s">
        <v>38</v>
      </c>
      <c r="C47" s="4">
        <v>0</v>
      </c>
      <c r="D47" s="4">
        <v>2</v>
      </c>
      <c r="E47" s="7"/>
      <c r="F47" s="33"/>
      <c r="G47" s="35"/>
      <c r="H47" s="33"/>
      <c r="J47" s="9" t="s">
        <v>38</v>
      </c>
      <c r="K47" s="4">
        <v>12</v>
      </c>
      <c r="L47" s="4">
        <v>13</v>
      </c>
    </row>
    <row r="48" spans="2:12" ht="18" customHeight="1">
      <c r="B48" s="9" t="s">
        <v>39</v>
      </c>
      <c r="C48" s="4">
        <v>4</v>
      </c>
      <c r="D48" s="4">
        <v>4</v>
      </c>
      <c r="E48" s="7"/>
      <c r="G48" s="35"/>
      <c r="H48" s="33"/>
      <c r="J48" s="9" t="s">
        <v>39</v>
      </c>
      <c r="K48" s="4">
        <v>1</v>
      </c>
      <c r="L48" s="4">
        <v>1</v>
      </c>
    </row>
    <row r="49" spans="2:12" ht="18" customHeight="1">
      <c r="B49" s="9" t="s">
        <v>41</v>
      </c>
      <c r="C49" s="4">
        <v>56</v>
      </c>
      <c r="D49" s="4">
        <v>18</v>
      </c>
      <c r="E49" s="7"/>
      <c r="J49" s="9" t="s">
        <v>41</v>
      </c>
      <c r="K49" s="4">
        <v>3</v>
      </c>
      <c r="L49" s="4">
        <v>35</v>
      </c>
    </row>
    <row r="50" spans="2:12" ht="18" customHeight="1">
      <c r="B50" s="9" t="s">
        <v>12</v>
      </c>
      <c r="C50" s="4">
        <f>C49*2</f>
        <v>112</v>
      </c>
      <c r="D50" s="4">
        <f>D49*2</f>
        <v>36</v>
      </c>
      <c r="E50" s="7"/>
      <c r="J50" s="9" t="s">
        <v>12</v>
      </c>
      <c r="K50" s="4">
        <f>K49*2</f>
        <v>6</v>
      </c>
      <c r="L50" s="4">
        <f>L49*2</f>
        <v>70</v>
      </c>
    </row>
    <row r="51" spans="2:12" ht="18" customHeight="1">
      <c r="B51" s="9" t="s">
        <v>8</v>
      </c>
      <c r="C51" s="4">
        <f>C44*2</f>
        <v>0</v>
      </c>
      <c r="D51" s="4">
        <f>D44*2</f>
        <v>4</v>
      </c>
      <c r="E51" s="7"/>
      <c r="J51" s="9" t="s">
        <v>9</v>
      </c>
      <c r="K51" s="4">
        <f>K44*2</f>
        <v>30</v>
      </c>
      <c r="L51" s="4">
        <f>L44*2</f>
        <v>22</v>
      </c>
    </row>
    <row r="52" spans="2:12" ht="18" customHeight="1">
      <c r="B52" s="9" t="s">
        <v>42</v>
      </c>
      <c r="C52" s="5">
        <f>$C$49/SUM($C$49,$D$49,$K$49,$L$49)</f>
        <v>0.5</v>
      </c>
      <c r="D52" s="5">
        <f>$D$49/SUM($C$49,$D$49,$K$49,$L$49)</f>
        <v>0.16071428571428573</v>
      </c>
      <c r="E52" s="31"/>
      <c r="J52" s="9" t="s">
        <v>42</v>
      </c>
      <c r="K52" s="5">
        <f>$K$49/SUM($C$49,$D$49,$K$49,$L$49)</f>
        <v>2.6785714285714284E-2</v>
      </c>
      <c r="L52" s="5">
        <f>$L$49/SUM($C$49,$D$49,$K$49,$L$49)</f>
        <v>0.3125</v>
      </c>
    </row>
    <row r="53" spans="2:12" ht="18" customHeight="1">
      <c r="B53" s="9" t="s">
        <v>14</v>
      </c>
      <c r="C53" s="4">
        <v>0</v>
      </c>
      <c r="D53" s="4">
        <v>1</v>
      </c>
      <c r="E53" s="7"/>
      <c r="J53" s="9" t="s">
        <v>14</v>
      </c>
      <c r="K53" s="4">
        <v>1</v>
      </c>
      <c r="L53" s="4">
        <v>1</v>
      </c>
    </row>
    <row r="55" spans="2:12" ht="21" customHeight="1"/>
    <row r="56" spans="2:12" ht="21.75" customHeight="1">
      <c r="C56" s="49" t="s">
        <v>83</v>
      </c>
      <c r="D56" s="50"/>
      <c r="J56" s="49" t="s">
        <v>71</v>
      </c>
      <c r="K56" s="50"/>
    </row>
    <row r="57" spans="2:12" ht="17.25" customHeight="1">
      <c r="C57" s="47" t="s">
        <v>57</v>
      </c>
      <c r="D57" s="48"/>
      <c r="J57" s="47" t="s">
        <v>57</v>
      </c>
      <c r="K57" s="48"/>
    </row>
    <row r="58" spans="2:12" ht="21" customHeight="1"/>
    <row r="59" spans="2:12" ht="20.25" customHeight="1">
      <c r="B59" s="41" t="s">
        <v>31</v>
      </c>
      <c r="C59" s="41" t="s">
        <v>93</v>
      </c>
      <c r="J59" s="41" t="s">
        <v>31</v>
      </c>
      <c r="K59" s="41" t="s">
        <v>77</v>
      </c>
    </row>
    <row r="60" spans="2:12" ht="17.25" customHeight="1">
      <c r="B60" s="42" t="s">
        <v>59</v>
      </c>
      <c r="C60" s="40">
        <v>0</v>
      </c>
      <c r="J60" s="42" t="s">
        <v>59</v>
      </c>
      <c r="K60" s="40">
        <v>3</v>
      </c>
    </row>
    <row r="61" spans="2:12" ht="18" customHeight="1">
      <c r="B61" s="42" t="s">
        <v>58</v>
      </c>
      <c r="C61" s="40">
        <v>0</v>
      </c>
      <c r="J61" s="42" t="s">
        <v>58</v>
      </c>
      <c r="K61" s="40">
        <v>2</v>
      </c>
    </row>
    <row r="62" spans="2:12" ht="18" customHeight="1">
      <c r="B62" s="43" t="s">
        <v>60</v>
      </c>
      <c r="C62" s="44">
        <f>C61*20</f>
        <v>0</v>
      </c>
      <c r="J62" s="43" t="s">
        <v>60</v>
      </c>
      <c r="K62" s="44">
        <f>K61*20</f>
        <v>40</v>
      </c>
    </row>
    <row r="63" spans="2:12" ht="18" customHeight="1">
      <c r="B63" s="43" t="s">
        <v>61</v>
      </c>
      <c r="C63" s="34" t="s">
        <v>88</v>
      </c>
      <c r="J63" s="43" t="s">
        <v>61</v>
      </c>
      <c r="K63" s="5">
        <f>K61/SUM(K60,K61)</f>
        <v>0.4</v>
      </c>
    </row>
    <row r="64" spans="2:12" ht="18" customHeight="1">
      <c r="B64" s="42" t="s">
        <v>62</v>
      </c>
      <c r="C64" s="40">
        <v>0</v>
      </c>
      <c r="J64" s="42" t="s">
        <v>62</v>
      </c>
      <c r="K64" s="40">
        <v>0</v>
      </c>
    </row>
    <row r="65" spans="2:11" ht="18" customHeight="1">
      <c r="B65" s="42" t="s">
        <v>63</v>
      </c>
      <c r="C65" s="40">
        <v>1</v>
      </c>
      <c r="J65" s="42" t="s">
        <v>63</v>
      </c>
      <c r="K65" s="40">
        <v>2</v>
      </c>
    </row>
    <row r="66" spans="2:11" ht="18" customHeight="1">
      <c r="B66" s="42" t="s">
        <v>64</v>
      </c>
      <c r="C66" s="5">
        <f>C64/SUM(C65,C64)</f>
        <v>0</v>
      </c>
      <c r="J66" s="42" t="s">
        <v>64</v>
      </c>
      <c r="K66" s="5">
        <f>K64/SUM(K65,K64)</f>
        <v>0</v>
      </c>
    </row>
    <row r="67" spans="2:11" ht="18" customHeight="1">
      <c r="B67" s="41" t="s">
        <v>65</v>
      </c>
      <c r="C67" s="40">
        <v>0</v>
      </c>
      <c r="J67" s="41" t="s">
        <v>65</v>
      </c>
      <c r="K67" s="40">
        <f>C70</f>
        <v>2</v>
      </c>
    </row>
    <row r="68" spans="2:11" ht="18" customHeight="1">
      <c r="B68" s="41" t="s">
        <v>67</v>
      </c>
      <c r="C68" s="40">
        <v>0</v>
      </c>
      <c r="J68" s="41" t="s">
        <v>67</v>
      </c>
      <c r="K68" s="40">
        <f>C70-C71</f>
        <v>2</v>
      </c>
    </row>
    <row r="69" spans="2:11" ht="18" customHeight="1">
      <c r="B69" s="41" t="s">
        <v>66</v>
      </c>
      <c r="C69" s="34" t="s">
        <v>88</v>
      </c>
      <c r="J69" s="41" t="s">
        <v>66</v>
      </c>
      <c r="K69" s="5">
        <f>K68/K67</f>
        <v>1</v>
      </c>
    </row>
    <row r="70" spans="2:11" ht="18" customHeight="1">
      <c r="B70" s="42" t="s">
        <v>69</v>
      </c>
      <c r="C70" s="40">
        <v>2</v>
      </c>
      <c r="J70" s="42" t="s">
        <v>69</v>
      </c>
      <c r="K70" s="40">
        <f>C67</f>
        <v>0</v>
      </c>
    </row>
    <row r="71" spans="2:11" ht="18" customHeight="1">
      <c r="B71" s="42" t="s">
        <v>68</v>
      </c>
      <c r="C71" s="40">
        <v>0</v>
      </c>
      <c r="J71" s="42" t="s">
        <v>68</v>
      </c>
      <c r="K71" s="40">
        <f>C67-C68</f>
        <v>0</v>
      </c>
    </row>
    <row r="72" spans="2:11" ht="18" customHeight="1">
      <c r="B72" s="42" t="s">
        <v>70</v>
      </c>
      <c r="C72" s="5">
        <f>C71/C70</f>
        <v>0</v>
      </c>
      <c r="J72" s="42" t="s">
        <v>70</v>
      </c>
      <c r="K72" s="34" t="s">
        <v>88</v>
      </c>
    </row>
    <row r="73" spans="2:11" ht="18" customHeight="1"/>
    <row r="76" spans="2:11" ht="23.25">
      <c r="C76" s="27" t="s">
        <v>55</v>
      </c>
      <c r="D76" s="26"/>
      <c r="E76" s="26"/>
      <c r="F76" s="26"/>
      <c r="G76" s="26"/>
      <c r="H76" s="26"/>
    </row>
  </sheetData>
  <mergeCells count="17">
    <mergeCell ref="D2:H2"/>
    <mergeCell ref="C28:D28"/>
    <mergeCell ref="D3:H3"/>
    <mergeCell ref="D4:H4"/>
    <mergeCell ref="C8:D8"/>
    <mergeCell ref="K28:L28"/>
    <mergeCell ref="C39:D39"/>
    <mergeCell ref="J8:K8"/>
    <mergeCell ref="C56:D56"/>
    <mergeCell ref="J7:K7"/>
    <mergeCell ref="C7:D7"/>
    <mergeCell ref="C57:D57"/>
    <mergeCell ref="J56:K56"/>
    <mergeCell ref="J57:K57"/>
    <mergeCell ref="K29:L29"/>
    <mergeCell ref="C40:D40"/>
    <mergeCell ref="C29:D29"/>
  </mergeCells>
  <phoneticPr fontId="3" type="noConversion"/>
  <pageMargins left="0.75" right="0.75" top="1" bottom="1" header="0.5" footer="0.5"/>
  <pageSetup orientation="portrait" horizontalDpi="4294967293" vertic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2:L48"/>
  <sheetViews>
    <sheetView workbookViewId="0">
      <selection activeCell="D42" sqref="D42"/>
    </sheetView>
  </sheetViews>
  <sheetFormatPr defaultColWidth="8.85546875" defaultRowHeight="12.75"/>
  <cols>
    <col min="1" max="1" width="1.85546875" customWidth="1"/>
    <col min="2" max="2" width="24.140625" bestFit="1" customWidth="1"/>
    <col min="3" max="3" width="26" customWidth="1"/>
    <col min="5" max="5" width="29" customWidth="1"/>
    <col min="6" max="6" width="19.7109375" bestFit="1" customWidth="1"/>
    <col min="8" max="8" width="24.140625" bestFit="1" customWidth="1"/>
    <col min="9" max="9" width="22.42578125" customWidth="1"/>
    <col min="11" max="11" width="29.140625" customWidth="1"/>
    <col min="12" max="12" width="19.7109375" customWidth="1"/>
  </cols>
  <sheetData>
    <row r="2" spans="2:12" ht="18" customHeight="1">
      <c r="C2" s="87" t="s">
        <v>44</v>
      </c>
      <c r="D2" s="88"/>
      <c r="E2" s="15"/>
      <c r="F2" s="15"/>
      <c r="I2" s="79" t="s">
        <v>44</v>
      </c>
      <c r="J2" s="80"/>
      <c r="K2" s="15"/>
      <c r="L2" s="15"/>
    </row>
    <row r="3" spans="2:12" ht="18" customHeight="1">
      <c r="C3" s="89" t="s">
        <v>83</v>
      </c>
      <c r="D3" s="90"/>
      <c r="E3" s="15"/>
      <c r="F3" s="15"/>
      <c r="I3" s="81" t="s">
        <v>71</v>
      </c>
      <c r="J3" s="82"/>
      <c r="K3" s="15"/>
      <c r="L3" s="15"/>
    </row>
    <row r="5" spans="2:12" ht="18" customHeight="1">
      <c r="B5" s="3" t="s">
        <v>32</v>
      </c>
      <c r="E5" s="9" t="s">
        <v>33</v>
      </c>
      <c r="H5" s="3" t="s">
        <v>32</v>
      </c>
      <c r="K5" s="9" t="s">
        <v>33</v>
      </c>
    </row>
    <row r="6" spans="2:12" ht="18" customHeight="1">
      <c r="B6" s="3" t="s">
        <v>21</v>
      </c>
      <c r="C6" s="11">
        <f>SUM(C8,C9,C16)</f>
        <v>9</v>
      </c>
      <c r="E6" s="9" t="s">
        <v>21</v>
      </c>
      <c r="F6" s="11">
        <f>SUM('Main Stats'!$C$43+'Main Stats'!$D$43)</f>
        <v>43</v>
      </c>
      <c r="H6" s="3" t="s">
        <v>21</v>
      </c>
      <c r="I6" s="11">
        <f>SUM(I8,I9,I16)</f>
        <v>63</v>
      </c>
      <c r="K6" s="9" t="s">
        <v>21</v>
      </c>
      <c r="L6" s="11">
        <f>SUM('Main Stats'!$K$43+'Main Stats'!$L$43)</f>
        <v>134</v>
      </c>
    </row>
    <row r="7" spans="2:12" ht="18" customHeight="1">
      <c r="B7" s="3" t="s">
        <v>45</v>
      </c>
      <c r="C7" s="16">
        <f>$C$6/SUM($C$6+$I$6)</f>
        <v>0.125</v>
      </c>
      <c r="E7" s="9" t="s">
        <v>36</v>
      </c>
      <c r="F7" s="11">
        <f>SUM('Main Stats'!$C$44+'Main Stats'!$D$44)</f>
        <v>2</v>
      </c>
      <c r="H7" s="3" t="s">
        <v>45</v>
      </c>
      <c r="I7" s="16">
        <f>$I$6/SUM($C$6+$I$6)</f>
        <v>0.875</v>
      </c>
      <c r="K7" s="9" t="s">
        <v>36</v>
      </c>
      <c r="L7" s="11">
        <f>F9</f>
        <v>26</v>
      </c>
    </row>
    <row r="8" spans="2:12" ht="18" customHeight="1">
      <c r="B8" s="3" t="s">
        <v>47</v>
      </c>
      <c r="C8" s="11">
        <f>SUM('Main Stats'!C13,'Main Stats'!D13,'Main Stats'!E13,'Main Stats'!F13)</f>
        <v>8</v>
      </c>
      <c r="E8" s="9" t="s">
        <v>52</v>
      </c>
      <c r="F8" s="11">
        <f>F7-'Main Stats'!K48-'Main Stats'!L48</f>
        <v>0</v>
      </c>
      <c r="H8" s="3" t="s">
        <v>47</v>
      </c>
      <c r="I8" s="11">
        <f>SUM('Main Stats'!K13,'Main Stats'!L13,'Main Stats'!M13)</f>
        <v>61</v>
      </c>
      <c r="K8" s="9" t="s">
        <v>52</v>
      </c>
      <c r="L8" s="11">
        <f>L7-'Main Stats'!C48-'Main Stats'!D48</f>
        <v>18</v>
      </c>
    </row>
    <row r="9" spans="2:12" ht="18" customHeight="1">
      <c r="B9" s="3" t="s">
        <v>22</v>
      </c>
      <c r="C9" s="11">
        <f>SUM('Main Stats'!C15,'Main Stats'!F15,'Main Stats'!E15,'Main Stats'!D15)</f>
        <v>1</v>
      </c>
      <c r="E9" s="9" t="s">
        <v>40</v>
      </c>
      <c r="F9" s="11">
        <f>SUM('Main Stats'!K44,'Main Stats'!L44)</f>
        <v>26</v>
      </c>
      <c r="H9" s="3" t="s">
        <v>22</v>
      </c>
      <c r="I9" s="11">
        <f>SUM('Main Stats'!K15,'Main Stats'!L15,'Main Stats'!M15)</f>
        <v>2</v>
      </c>
      <c r="K9" s="9" t="s">
        <v>40</v>
      </c>
      <c r="L9" s="11">
        <f>F7</f>
        <v>2</v>
      </c>
    </row>
    <row r="10" spans="2:12" ht="18" customHeight="1">
      <c r="B10" s="3" t="s">
        <v>29</v>
      </c>
      <c r="C10" s="11">
        <f>SUM('Main Stats'!C17,'Main Stats'!D17,'Main Stats'!E17,'Main Stats'!F17)</f>
        <v>2</v>
      </c>
      <c r="E10" s="9" t="s">
        <v>43</v>
      </c>
      <c r="F10" s="5">
        <f>$F$7/$F$6</f>
        <v>4.6511627906976744E-2</v>
      </c>
      <c r="H10" s="3" t="s">
        <v>29</v>
      </c>
      <c r="I10" s="11">
        <f>SUM('Main Stats'!K17,'Main Stats'!L17,'Main Stats'!M17)</f>
        <v>1</v>
      </c>
      <c r="K10" s="9" t="s">
        <v>43</v>
      </c>
      <c r="L10" s="5">
        <f>$L$7/$L$6</f>
        <v>0.19402985074626866</v>
      </c>
    </row>
    <row r="11" spans="2:12" ht="18" customHeight="1">
      <c r="B11" s="3" t="s">
        <v>24</v>
      </c>
      <c r="C11" s="11">
        <f>SUM('Main Stats'!C20,'Main Stats'!D20,'Main Stats'!E20,'Main Stats'!F20)</f>
        <v>6</v>
      </c>
      <c r="E11" s="9" t="s">
        <v>37</v>
      </c>
      <c r="F11" s="11">
        <f>SUM('Main Stats'!$C$46+'Main Stats'!$D$46)</f>
        <v>38</v>
      </c>
      <c r="H11" s="3" t="s">
        <v>24</v>
      </c>
      <c r="I11" s="11">
        <f>SUM('Main Stats'!K20,'Main Stats'!L20,'Main Stats'!M20)</f>
        <v>59</v>
      </c>
      <c r="K11" s="9" t="s">
        <v>37</v>
      </c>
      <c r="L11" s="11">
        <f>F13</f>
        <v>74</v>
      </c>
    </row>
    <row r="12" spans="2:12" ht="18" customHeight="1">
      <c r="B12" s="3" t="s">
        <v>25</v>
      </c>
      <c r="C12" s="11">
        <f>SUM('Main Stats'!C21,'Main Stats'!D21,'Main Stats'!E21,'Main Stats'!F21)</f>
        <v>2</v>
      </c>
      <c r="E12" s="9" t="s">
        <v>38</v>
      </c>
      <c r="F12" s="11">
        <f>SUM('Main Stats'!$C$47+'Main Stats'!$D$47)</f>
        <v>2</v>
      </c>
      <c r="H12" s="3" t="s">
        <v>25</v>
      </c>
      <c r="I12" s="11">
        <f>SUM('Main Stats'!K21,'Main Stats'!L21,'Main Stats'!M21)</f>
        <v>41</v>
      </c>
      <c r="K12" s="9" t="s">
        <v>38</v>
      </c>
      <c r="L12" s="11">
        <f>SUM('Main Stats'!K47,'Main Stats'!L47)</f>
        <v>25</v>
      </c>
    </row>
    <row r="13" spans="2:12" ht="18" customHeight="1">
      <c r="B13" s="3" t="s">
        <v>26</v>
      </c>
      <c r="C13" s="11">
        <f>C11-C12</f>
        <v>4</v>
      </c>
      <c r="E13" s="9" t="s">
        <v>41</v>
      </c>
      <c r="F13" s="11">
        <f>SUM('Main Stats'!$C$49+'Main Stats'!$D$49)</f>
        <v>74</v>
      </c>
      <c r="H13" s="3" t="s">
        <v>26</v>
      </c>
      <c r="I13" s="11">
        <f>I11-I12</f>
        <v>18</v>
      </c>
      <c r="K13" s="9" t="s">
        <v>41</v>
      </c>
      <c r="L13" s="11">
        <f>F11</f>
        <v>38</v>
      </c>
    </row>
    <row r="14" spans="2:12" ht="18" customHeight="1">
      <c r="B14" s="3" t="s">
        <v>27</v>
      </c>
      <c r="C14" s="16">
        <f>$C$12/$C$11</f>
        <v>0.33333333333333331</v>
      </c>
      <c r="E14" s="9" t="s">
        <v>48</v>
      </c>
      <c r="F14" s="16">
        <f>$F$13/SUM($F$13+$L$13)</f>
        <v>0.6607142857142857</v>
      </c>
      <c r="H14" s="3" t="s">
        <v>27</v>
      </c>
      <c r="I14" s="16">
        <f>$I$12/$I$11</f>
        <v>0.69491525423728817</v>
      </c>
      <c r="K14" s="9" t="s">
        <v>48</v>
      </c>
      <c r="L14" s="16">
        <f>$L$13/SUM($F$13+$L$13)</f>
        <v>0.3392857142857143</v>
      </c>
    </row>
    <row r="15" spans="2:12" ht="18" customHeight="1">
      <c r="B15" s="3" t="s">
        <v>28</v>
      </c>
      <c r="C15" s="11">
        <f>SUM('Main Stats'!C18,'Main Stats'!D18,'Main Stats'!E18,'Main Stats'!F18)</f>
        <v>0</v>
      </c>
      <c r="E15" s="13" t="s">
        <v>49</v>
      </c>
      <c r="F15" s="83">
        <v>0</v>
      </c>
      <c r="H15" s="3" t="s">
        <v>19</v>
      </c>
      <c r="I15" s="11">
        <f>SUM('Main Stats'!K18,'Main Stats'!L18,'Main Stats'!M18)</f>
        <v>0</v>
      </c>
      <c r="K15" s="13" t="s">
        <v>15</v>
      </c>
      <c r="L15" s="83">
        <v>6</v>
      </c>
    </row>
    <row r="16" spans="2:12" ht="18" customHeight="1">
      <c r="B16" s="3" t="s">
        <v>23</v>
      </c>
      <c r="C16" s="11">
        <f>SUM('Main Stats'!C19,'Main Stats'!D19,'Main Stats'!E19,'Main Stats'!F19)</f>
        <v>0</v>
      </c>
      <c r="E16" s="14" t="s">
        <v>16</v>
      </c>
      <c r="F16" s="84"/>
      <c r="H16" s="3" t="s">
        <v>23</v>
      </c>
      <c r="I16" s="11">
        <f>SUM('Main Stats'!K19,'Main Stats'!L19,'Main Stats'!M19)</f>
        <v>0</v>
      </c>
      <c r="K16" s="14" t="s">
        <v>16</v>
      </c>
      <c r="L16" s="84"/>
    </row>
    <row r="17" spans="2:12" ht="18" customHeight="1">
      <c r="B17" s="3" t="s">
        <v>30</v>
      </c>
      <c r="C17" s="11">
        <f>SUM('Main Stats'!C25,'Main Stats'!D25,'Main Stats'!E25,'Main Stats'!F25)</f>
        <v>1</v>
      </c>
      <c r="E17" s="13" t="s">
        <v>49</v>
      </c>
      <c r="F17" s="83">
        <v>0</v>
      </c>
      <c r="H17" s="3" t="s">
        <v>30</v>
      </c>
      <c r="I17" s="11">
        <f>SUM('Main Stats'!K25,'Main Stats'!L25,'Main Stats'!M25)</f>
        <v>3</v>
      </c>
      <c r="K17" s="13" t="s">
        <v>49</v>
      </c>
      <c r="L17" s="85">
        <v>0</v>
      </c>
    </row>
    <row r="18" spans="2:12" ht="18" customHeight="1">
      <c r="B18" s="3" t="s">
        <v>51</v>
      </c>
      <c r="C18" s="11">
        <f>SUM($C$12*10)</f>
        <v>20</v>
      </c>
      <c r="E18" s="14" t="s">
        <v>20</v>
      </c>
      <c r="F18" s="84"/>
      <c r="H18" s="3" t="s">
        <v>51</v>
      </c>
      <c r="I18" s="11">
        <f>$I$12*10</f>
        <v>410</v>
      </c>
      <c r="K18" s="14" t="s">
        <v>17</v>
      </c>
      <c r="L18" s="86"/>
    </row>
    <row r="19" spans="2:12" ht="18" customHeight="1">
      <c r="E19" s="9" t="s">
        <v>18</v>
      </c>
      <c r="F19" s="11">
        <v>0</v>
      </c>
      <c r="K19" s="14" t="s">
        <v>18</v>
      </c>
      <c r="L19" s="22">
        <v>0</v>
      </c>
    </row>
    <row r="20" spans="2:12" ht="18" customHeight="1">
      <c r="E20" s="9" t="s">
        <v>8</v>
      </c>
      <c r="F20" s="4">
        <f>$F$7*2</f>
        <v>4</v>
      </c>
      <c r="K20" s="14" t="s">
        <v>8</v>
      </c>
      <c r="L20" s="4">
        <f>L7*2</f>
        <v>52</v>
      </c>
    </row>
    <row r="21" spans="2:12" ht="18" customHeight="1">
      <c r="E21" s="9" t="s">
        <v>12</v>
      </c>
      <c r="F21" s="4">
        <f>$F$13*2</f>
        <v>148</v>
      </c>
      <c r="K21" s="9" t="s">
        <v>12</v>
      </c>
      <c r="L21" s="4">
        <f>$L$13*2</f>
        <v>76</v>
      </c>
    </row>
    <row r="22" spans="2:12" ht="18" customHeight="1"/>
    <row r="23" spans="2:12" ht="18" customHeight="1">
      <c r="B23" s="8" t="s">
        <v>34</v>
      </c>
      <c r="E23" s="42" t="s">
        <v>57</v>
      </c>
      <c r="H23" s="8" t="s">
        <v>34</v>
      </c>
      <c r="K23" s="42" t="s">
        <v>57</v>
      </c>
    </row>
    <row r="24" spans="2:12" ht="18" customHeight="1">
      <c r="B24" s="8" t="s">
        <v>24</v>
      </c>
      <c r="C24" s="4">
        <v>48</v>
      </c>
      <c r="E24" s="42" t="s">
        <v>59</v>
      </c>
      <c r="F24" s="40">
        <f>'Main Stats'!C60</f>
        <v>0</v>
      </c>
      <c r="H24" s="8" t="s">
        <v>24</v>
      </c>
      <c r="I24" s="11">
        <f>'Main Stats'!K32</f>
        <v>6</v>
      </c>
      <c r="K24" s="42" t="s">
        <v>59</v>
      </c>
      <c r="L24" s="40">
        <f>'Main Stats'!K60</f>
        <v>3</v>
      </c>
    </row>
    <row r="25" spans="2:12" ht="18" customHeight="1">
      <c r="B25" s="8" t="s">
        <v>26</v>
      </c>
      <c r="C25" s="4">
        <v>17</v>
      </c>
      <c r="E25" s="42" t="s">
        <v>58</v>
      </c>
      <c r="F25" s="40">
        <f>'Main Stats'!C61</f>
        <v>0</v>
      </c>
      <c r="H25" s="8" t="s">
        <v>26</v>
      </c>
      <c r="I25" s="11">
        <f>'Main Stats'!K33</f>
        <v>4</v>
      </c>
      <c r="K25" s="42" t="s">
        <v>58</v>
      </c>
      <c r="L25" s="40">
        <f>'Main Stats'!K61</f>
        <v>2</v>
      </c>
    </row>
    <row r="26" spans="2:12" ht="18" customHeight="1">
      <c r="B26" s="8" t="s">
        <v>35</v>
      </c>
      <c r="C26" s="16">
        <f>$C$25/$C$24</f>
        <v>0.35416666666666669</v>
      </c>
      <c r="E26" s="43" t="s">
        <v>60</v>
      </c>
      <c r="F26" s="44">
        <f>F25*20</f>
        <v>0</v>
      </c>
      <c r="H26" s="8" t="s">
        <v>35</v>
      </c>
      <c r="I26" s="16">
        <f>$I$25/$I$24</f>
        <v>0.66666666666666663</v>
      </c>
      <c r="K26" s="43" t="s">
        <v>60</v>
      </c>
      <c r="L26" s="44">
        <f>L25*20</f>
        <v>40</v>
      </c>
    </row>
    <row r="27" spans="2:12" ht="18" customHeight="1">
      <c r="B27" s="8" t="s">
        <v>50</v>
      </c>
      <c r="C27" s="11">
        <f>$C$25*10</f>
        <v>170</v>
      </c>
      <c r="E27" s="43" t="s">
        <v>61</v>
      </c>
      <c r="F27" s="34" t="s">
        <v>88</v>
      </c>
      <c r="H27" s="8" t="s">
        <v>50</v>
      </c>
      <c r="I27" s="11">
        <f>$I$25*10</f>
        <v>40</v>
      </c>
      <c r="K27" s="43" t="s">
        <v>61</v>
      </c>
      <c r="L27" s="5">
        <f>L25/SUM(L24,L25)</f>
        <v>0.4</v>
      </c>
    </row>
    <row r="28" spans="2:12" ht="18" customHeight="1">
      <c r="B28" s="20"/>
      <c r="C28" s="10"/>
      <c r="E28" s="42" t="s">
        <v>62</v>
      </c>
      <c r="F28" s="40">
        <f>'Main Stats'!C64</f>
        <v>0</v>
      </c>
      <c r="H28" s="20"/>
      <c r="I28" s="10"/>
      <c r="K28" s="42" t="s">
        <v>62</v>
      </c>
      <c r="L28" s="40">
        <f>'Main Stats'!K64</f>
        <v>0</v>
      </c>
    </row>
    <row r="29" spans="2:12" ht="18" customHeight="1">
      <c r="B29" s="20"/>
      <c r="C29" s="10"/>
      <c r="E29" s="42" t="s">
        <v>63</v>
      </c>
      <c r="F29" s="40">
        <f>'Main Stats'!C65</f>
        <v>1</v>
      </c>
      <c r="H29" s="20"/>
      <c r="I29" s="10"/>
      <c r="K29" s="42" t="s">
        <v>63</v>
      </c>
      <c r="L29" s="40">
        <f>'Main Stats'!K65</f>
        <v>2</v>
      </c>
    </row>
    <row r="30" spans="2:12" ht="18" customHeight="1">
      <c r="B30" s="20"/>
      <c r="C30" s="10"/>
      <c r="E30" s="42" t="s">
        <v>64</v>
      </c>
      <c r="F30" s="5">
        <f>F28/SUM(F29,F28)</f>
        <v>0</v>
      </c>
      <c r="H30" s="20"/>
      <c r="I30" s="10"/>
      <c r="K30" s="42" t="s">
        <v>64</v>
      </c>
      <c r="L30" s="5">
        <f>L28/SUM(L29,L28)</f>
        <v>0</v>
      </c>
    </row>
    <row r="31" spans="2:12" ht="18" customHeight="1">
      <c r="E31" s="41" t="s">
        <v>65</v>
      </c>
      <c r="F31" s="40">
        <f>'Main Stats'!C67</f>
        <v>0</v>
      </c>
      <c r="K31" s="41" t="s">
        <v>65</v>
      </c>
      <c r="L31" s="40">
        <f>'Main Stats'!K67</f>
        <v>2</v>
      </c>
    </row>
    <row r="32" spans="2:12" ht="18" customHeight="1">
      <c r="B32" s="12" t="s">
        <v>53</v>
      </c>
      <c r="C32" s="11">
        <v>0</v>
      </c>
      <c r="E32" s="41" t="s">
        <v>67</v>
      </c>
      <c r="F32" s="40">
        <f>'Main Stats'!C68</f>
        <v>0</v>
      </c>
      <c r="H32" s="12" t="s">
        <v>53</v>
      </c>
      <c r="I32" s="11">
        <v>0</v>
      </c>
      <c r="K32" s="41" t="s">
        <v>67</v>
      </c>
      <c r="L32" s="40">
        <f>'Main Stats'!K68</f>
        <v>2</v>
      </c>
    </row>
    <row r="33" spans="2:12" ht="18" customHeight="1">
      <c r="E33" s="41" t="s">
        <v>66</v>
      </c>
      <c r="F33" s="34" t="s">
        <v>88</v>
      </c>
      <c r="K33" s="41" t="s">
        <v>66</v>
      </c>
      <c r="L33" s="5">
        <f>L32/L31</f>
        <v>1</v>
      </c>
    </row>
    <row r="34" spans="2:12" ht="18" customHeight="1">
      <c r="E34" s="42" t="s">
        <v>69</v>
      </c>
      <c r="F34" s="40">
        <f>'Main Stats'!C70</f>
        <v>2</v>
      </c>
      <c r="K34" s="42" t="s">
        <v>69</v>
      </c>
      <c r="L34" s="40">
        <f>F31</f>
        <v>0</v>
      </c>
    </row>
    <row r="35" spans="2:12" ht="18" customHeight="1">
      <c r="E35" s="42" t="s">
        <v>68</v>
      </c>
      <c r="F35" s="40">
        <f>'Main Stats'!C71</f>
        <v>0</v>
      </c>
      <c r="K35" s="42" t="s">
        <v>68</v>
      </c>
      <c r="L35" s="40">
        <f>F31-F32</f>
        <v>0</v>
      </c>
    </row>
    <row r="36" spans="2:12" ht="18" customHeight="1">
      <c r="E36" s="42" t="s">
        <v>70</v>
      </c>
      <c r="F36" s="5">
        <f>F35/F34</f>
        <v>0</v>
      </c>
      <c r="K36" s="42" t="s">
        <v>70</v>
      </c>
      <c r="L36" s="34" t="s">
        <v>88</v>
      </c>
    </row>
    <row r="37" spans="2:12" ht="18" customHeight="1">
      <c r="H37" s="33"/>
      <c r="I37" s="36"/>
    </row>
    <row r="38" spans="2:12" ht="18" customHeight="1">
      <c r="H38" s="33"/>
      <c r="I38" s="36"/>
    </row>
    <row r="39" spans="2:12" ht="18" customHeight="1">
      <c r="D39" s="73" t="s">
        <v>54</v>
      </c>
      <c r="E39" s="74"/>
      <c r="F39" s="75"/>
      <c r="G39" s="21"/>
    </row>
    <row r="40" spans="2:12" ht="18" customHeight="1">
      <c r="D40" s="76"/>
      <c r="E40" s="77"/>
      <c r="F40" s="78"/>
      <c r="I40" s="36"/>
    </row>
    <row r="41" spans="2:12" ht="18" customHeight="1">
      <c r="I41" s="36"/>
    </row>
    <row r="42" spans="2:12" ht="18" customHeight="1">
      <c r="B42" s="17" t="s">
        <v>0</v>
      </c>
      <c r="C42" s="38" t="s">
        <v>94</v>
      </c>
      <c r="I42" s="36"/>
    </row>
    <row r="43" spans="2:12" ht="18" customHeight="1">
      <c r="B43" s="17" t="s">
        <v>1</v>
      </c>
      <c r="C43" s="24" t="s">
        <v>96</v>
      </c>
      <c r="E43" s="37"/>
    </row>
    <row r="44" spans="2:12">
      <c r="B44" s="17" t="s">
        <v>2</v>
      </c>
      <c r="C44" s="46">
        <v>0</v>
      </c>
      <c r="E44" s="37"/>
    </row>
    <row r="45" spans="2:12">
      <c r="B45" s="17" t="s">
        <v>3</v>
      </c>
      <c r="C45" s="38" t="s">
        <v>88</v>
      </c>
    </row>
    <row r="46" spans="2:12" ht="18" customHeight="1">
      <c r="B46" s="17" t="s">
        <v>4</v>
      </c>
      <c r="C46" s="18">
        <v>1</v>
      </c>
    </row>
    <row r="47" spans="2:12">
      <c r="B47" s="17" t="s">
        <v>5</v>
      </c>
      <c r="C47" s="38" t="s">
        <v>95</v>
      </c>
    </row>
    <row r="48" spans="2:12">
      <c r="B48" s="17" t="s">
        <v>6</v>
      </c>
      <c r="C48" s="25" t="s">
        <v>56</v>
      </c>
    </row>
  </sheetData>
  <mergeCells count="9">
    <mergeCell ref="D39:F40"/>
    <mergeCell ref="I2:J2"/>
    <mergeCell ref="I3:J3"/>
    <mergeCell ref="L15:L16"/>
    <mergeCell ref="L17:L18"/>
    <mergeCell ref="C2:D2"/>
    <mergeCell ref="C3:D3"/>
    <mergeCell ref="F15:F16"/>
    <mergeCell ref="F17:F18"/>
  </mergeCells>
  <phoneticPr fontId="3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Main Stats</vt:lpstr>
      <vt:lpstr>Team Stats</vt:lpstr>
    </vt:vector>
  </TitlesOfParts>
  <Company>None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Shoddy</cp:lastModifiedBy>
  <dcterms:created xsi:type="dcterms:W3CDTF">2009-03-04T01:54:03Z</dcterms:created>
  <dcterms:modified xsi:type="dcterms:W3CDTF">2010-11-03T16:46:13Z</dcterms:modified>
</cp:coreProperties>
</file>