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F29" i="2"/>
  <c r="F28"/>
  <c r="F25"/>
  <c r="F24"/>
  <c r="L12"/>
  <c r="L6"/>
  <c r="F13"/>
  <c r="L11" s="1"/>
  <c r="F12"/>
  <c r="F11"/>
  <c r="L13" s="1"/>
  <c r="F9"/>
  <c r="L7" s="1"/>
  <c r="L8" s="1"/>
  <c r="F7"/>
  <c r="L9" s="1"/>
  <c r="F6"/>
  <c r="E52" i="1"/>
  <c r="D52"/>
  <c r="C52"/>
  <c r="M52"/>
  <c r="L52"/>
  <c r="K52"/>
  <c r="M51"/>
  <c r="M50"/>
  <c r="M45"/>
  <c r="E51"/>
  <c r="E50"/>
  <c r="E45"/>
  <c r="C25"/>
  <c r="C16" i="2"/>
  <c r="C15"/>
  <c r="C12"/>
  <c r="C11"/>
  <c r="C10"/>
  <c r="C9"/>
  <c r="C8"/>
  <c r="L35"/>
  <c r="L36" s="1"/>
  <c r="L34"/>
  <c r="L29"/>
  <c r="L30" s="1"/>
  <c r="L28"/>
  <c r="L25"/>
  <c r="L26" s="1"/>
  <c r="L24"/>
  <c r="F36"/>
  <c r="F33"/>
  <c r="F30"/>
  <c r="F27"/>
  <c r="F26"/>
  <c r="K71" i="1"/>
  <c r="K70"/>
  <c r="K68"/>
  <c r="K69" s="1"/>
  <c r="K67"/>
  <c r="L31" i="2" s="1"/>
  <c r="K72" i="1"/>
  <c r="K66"/>
  <c r="K63"/>
  <c r="K62"/>
  <c r="C66"/>
  <c r="C63"/>
  <c r="C62"/>
  <c r="C72"/>
  <c r="F8" i="2" l="1"/>
  <c r="L32"/>
  <c r="L33" s="1"/>
  <c r="L27"/>
  <c r="C69" i="1"/>
  <c r="C44" i="2"/>
  <c r="I25"/>
  <c r="I27" s="1"/>
  <c r="I24"/>
  <c r="C25"/>
  <c r="C24"/>
  <c r="I16"/>
  <c r="I15"/>
  <c r="I12"/>
  <c r="I11"/>
  <c r="I10"/>
  <c r="I9"/>
  <c r="I8"/>
  <c r="M11" i="1"/>
  <c r="L11"/>
  <c r="L25" s="1"/>
  <c r="K11"/>
  <c r="K25" s="1"/>
  <c r="D11"/>
  <c r="D25" s="1"/>
  <c r="C11"/>
  <c r="F21" i="2"/>
  <c r="C27"/>
  <c r="C17" l="1"/>
  <c r="L12" i="1"/>
  <c r="D12"/>
  <c r="M12"/>
  <c r="K12"/>
  <c r="C12"/>
  <c r="C6" i="2"/>
  <c r="C13"/>
  <c r="I13"/>
  <c r="I6"/>
  <c r="L10"/>
  <c r="L21"/>
  <c r="C26"/>
  <c r="I26"/>
  <c r="I18"/>
  <c r="C18"/>
  <c r="L45" i="1"/>
  <c r="K45"/>
  <c r="D45"/>
  <c r="C35"/>
  <c r="M23"/>
  <c r="K24"/>
  <c r="K23"/>
  <c r="L24"/>
  <c r="C24"/>
  <c r="D24"/>
  <c r="L23"/>
  <c r="D23"/>
  <c r="C23"/>
  <c r="C34"/>
  <c r="L34"/>
  <c r="L35"/>
  <c r="C50"/>
  <c r="D50"/>
  <c r="K50"/>
  <c r="C51"/>
  <c r="D51"/>
  <c r="K51"/>
  <c r="L51"/>
  <c r="F14" i="2" l="1"/>
  <c r="L14"/>
  <c r="L20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<sst xmlns="http://schemas.openxmlformats.org/spreadsheetml/2006/main" count="250" uniqueCount="94">
  <si>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</si>
  <si>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</si>
  <si>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</si>
  <si>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</si>
  <si>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</si>
  <si>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</si>
  <si>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</si>
  <si>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</si>
  <si>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</si>
  <si>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</si>
  <si>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</si>
  <si>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</si>
  <si>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</si>
  <si>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</si>
  <si>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</si>
  <si>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</si>
  <si>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</si>
  <si>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</si>
  <si>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</si>
  <si>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</si>
  <si>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</si>
  <si>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</si>
  <si>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</si>
  <si>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</si>
  <si>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</si>
  <si>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</si>
  <si>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</si>
  <si>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</si>
  <si>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</si>
  <si>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</si>
  <si>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</si>
  <si>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</si>
  <si>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</si>
  <si>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</si>
  <si>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</si>
  <si>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</si>
  <si>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</si>
  <si>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</si>
  <si>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</si>
  <si>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</si>
  <si>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</si>
  <si>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</si>
  <si>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</si>
  <si>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</si>
  <si>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</si>
  <si>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</si>
  <si>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</si>
  <si>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</si>
  <si>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</si>
  <si>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</si>
  <si>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</si>
  <si>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</si>
  <si>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</si>
  <si>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</si>
  <si>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</si>
  <si>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</si>
  <si>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</si>
  <si>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Week #1</t>
  </si>
  <si>
    <t>1 hour 5 mins 34 seconds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</si>
  <si>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</si>
  <si>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</si>
  <si>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</si>
  <si>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</si>
  <si>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</si>
  <si>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</si>
  <si>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</si>
  <si>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</si>
  <si>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</si>
  <si>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</si>
  <si>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</si>
  <si>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</si>
  <si>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</si>
  <si>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</si>
  <si>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Game ~ 2</t>
  </si>
  <si>
    <r>
      <rPr>
        <b/>
        <sz val="20"/>
        <color rgb="FF00B050"/>
        <rFont val="Tahoma"/>
        <family val="2"/>
      </rPr>
      <t>Fiji</t>
    </r>
    <r>
      <rPr>
        <b/>
        <sz val="20"/>
        <rFont val="Tahoma"/>
        <family val="2"/>
      </rPr>
      <t>(500)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FFFF00"/>
        <rFont val="Tahoma"/>
        <family val="2"/>
      </rPr>
      <t>Philippines</t>
    </r>
    <r>
      <rPr>
        <b/>
        <sz val="20"/>
        <rFont val="Tahoma"/>
        <family val="2"/>
      </rPr>
      <t>(364)</t>
    </r>
  </si>
  <si>
    <t>Wednesday,  June 30th, 2010 @ 8PM EST</t>
  </si>
  <si>
    <t>Fiji</t>
  </si>
  <si>
    <t>Philippines</t>
  </si>
  <si>
    <t>Aleks</t>
  </si>
  <si>
    <t>Sujeevan</t>
  </si>
  <si>
    <t>Erik</t>
  </si>
  <si>
    <t>Jonathan</t>
  </si>
  <si>
    <t>Mary</t>
  </si>
  <si>
    <t>Camryn</t>
  </si>
  <si>
    <t>Jacob</t>
  </si>
  <si>
    <t>Melanie</t>
  </si>
  <si>
    <t>N/A</t>
  </si>
  <si>
    <t>William</t>
  </si>
  <si>
    <t>Chris</t>
  </si>
  <si>
    <t>Amy</t>
  </si>
  <si>
    <t>Jason</t>
  </si>
  <si>
    <t>15 minutes 3 seconds</t>
  </si>
  <si>
    <t xml:space="preserve">4 minutes 18 seconds </t>
  </si>
  <si>
    <t>46 minutes 51 seconds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</si>
</sst>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theme="0"/>
      <name val="Tahoma"/>
      <family val="2"/>
    </font>
    <font>
      <b/>
      <sz val="20"/>
      <color rgb="FFFFFF00"/>
      <name val="Tahoma"/>
      <family val="2"/>
    </font>
    <font>
      <b/>
      <sz val="20"/>
      <color rgb="FF00B050"/>
      <name val="Tahoma"/>
      <family val="2"/>
    </font>
    <font>
      <b/>
      <sz val="2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8" borderId="0" xfId="0" applyFont="1" applyFill="1"/>
    <xf numFmtId="0" fontId="20" fillId="8" borderId="0" xfId="0" applyFont="1" applyFill="1"/>
    <xf numFmtId="0" fontId="6" fillId="4" borderId="6" xfId="0" applyFont="1" applyFill="1" applyBorder="1" applyAlignment="1">
      <alignment horizontal="center"/>
    </xf>
    <xf numFmtId="0" fontId="17" fillId="7" borderId="3" xfId="0" applyNumberFormat="1" applyFont="1" applyFill="1" applyBorder="1" applyAlignment="1">
      <alignment horizontal="center" vertical="center"/>
    </xf>
    <xf numFmtId="0" fontId="17" fillId="7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5" fillId="0" borderId="0" xfId="0" applyFont="1"/>
    <xf numFmtId="10" fontId="15" fillId="0" borderId="1" xfId="0" applyNumberFormat="1" applyFont="1" applyBorder="1" applyAlignment="1">
      <alignment horizontal="center"/>
    </xf>
    <xf numFmtId="1" fontId="0" fillId="0" borderId="0" xfId="0" applyNumberFormat="1"/>
    <xf numFmtId="21" fontId="15" fillId="0" borderId="0" xfId="0" applyNumberFormat="1" applyFont="1"/>
    <xf numFmtId="21" fontId="0" fillId="0" borderId="0" xfId="0" applyNumberFormat="1"/>
    <xf numFmtId="21" fontId="15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4" fillId="7" borderId="7" xfId="0" applyNumberFormat="1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21" fillId="7" borderId="6" xfId="0" applyNumberFormat="1" applyFont="1" applyFill="1" applyBorder="1" applyAlignment="1">
      <alignment horizontal="center"/>
    </xf>
    <xf numFmtId="0" fontId="10" fillId="7" borderId="10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18" fillId="12" borderId="6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18" fillId="13" borderId="6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H46" sqref="H46"/>
    </sheetView>
  </sheetViews>
  <sheetFormatPr defaultColWidth="8.85546875" defaultRowHeight="12.75"/>
  <cols>
    <col min="1" max="1" width="1.85546875" customWidth="1"/>
    <col min="2" max="2" width="29.5703125" customWidth="1"/>
    <col min="3" max="3" width="17.7109375" customWidth="1"/>
    <col min="4" max="6" width="15.7109375" customWidth="1"/>
    <col min="7" max="7" width="24" customWidth="1"/>
    <col min="8" max="8" width="15.710937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2"/>
      <c r="E1" s="22"/>
      <c r="F1" s="22"/>
      <c r="G1" s="22"/>
      <c r="H1" s="22"/>
    </row>
    <row r="2" spans="2:13" ht="27">
      <c r="B2" s="28" t="s">
        <v>73</v>
      </c>
      <c r="D2" s="62" t="s">
        <v>74</v>
      </c>
      <c r="E2" s="63"/>
      <c r="F2" s="63"/>
      <c r="G2" s="63"/>
      <c r="H2" s="64"/>
      <c r="I2" s="1"/>
      <c r="J2" s="1"/>
    </row>
    <row r="3" spans="2:13" ht="32.25">
      <c r="B3" s="29" t="s">
        <v>57</v>
      </c>
      <c r="D3" s="65" t="s">
        <v>75</v>
      </c>
      <c r="E3" s="66"/>
      <c r="F3" s="66"/>
      <c r="G3" s="66"/>
      <c r="H3" s="67"/>
      <c r="I3" s="1"/>
      <c r="J3" s="1"/>
    </row>
    <row r="4" spans="2:13" ht="21">
      <c r="I4" s="1"/>
      <c r="J4" s="1"/>
    </row>
    <row r="5" spans="2:13" ht="21">
      <c r="D5" s="18"/>
      <c r="E5" s="18"/>
      <c r="F5" s="18"/>
      <c r="G5" s="18"/>
      <c r="H5" s="18"/>
      <c r="I5" s="1"/>
      <c r="J5" s="1"/>
    </row>
    <row r="7" spans="2:13" ht="19.5">
      <c r="B7" s="2"/>
      <c r="C7" s="59" t="s">
        <v>77</v>
      </c>
      <c r="D7" s="61"/>
      <c r="J7" s="59" t="s">
        <v>76</v>
      </c>
      <c r="K7" s="60"/>
    </row>
    <row r="8" spans="2:13" ht="19.5">
      <c r="B8" s="2"/>
      <c r="C8" s="53" t="s">
        <v>32</v>
      </c>
      <c r="D8" s="54"/>
      <c r="J8" s="53" t="s">
        <v>32</v>
      </c>
      <c r="K8" s="54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78</v>
      </c>
      <c r="D10" s="3" t="s">
        <v>79</v>
      </c>
      <c r="J10" s="3" t="s">
        <v>31</v>
      </c>
      <c r="K10" s="3" t="s">
        <v>80</v>
      </c>
      <c r="L10" s="3" t="s">
        <v>81</v>
      </c>
      <c r="M10" s="3" t="s">
        <v>82</v>
      </c>
    </row>
    <row r="11" spans="2:13" ht="18" customHeight="1">
      <c r="B11" s="3" t="s">
        <v>21</v>
      </c>
      <c r="C11" s="4">
        <f>C13+C15+C19</f>
        <v>42</v>
      </c>
      <c r="D11" s="4">
        <f>D13+D15+D18</f>
        <v>2</v>
      </c>
      <c r="J11" s="3" t="s">
        <v>21</v>
      </c>
      <c r="K11" s="37">
        <f>K13+K15+K18</f>
        <v>66</v>
      </c>
      <c r="L11" s="4">
        <f>L13+L15+L18</f>
        <v>12</v>
      </c>
      <c r="M11" s="4">
        <f>M13+M15+M18</f>
        <v>43</v>
      </c>
    </row>
    <row r="12" spans="2:13" ht="18" customHeight="1">
      <c r="B12" s="3" t="s">
        <v>46</v>
      </c>
      <c r="C12" s="5">
        <f>C11/SUM(C11,D11,K11,L11,M11)</f>
        <v>0.25454545454545452</v>
      </c>
      <c r="D12" s="5">
        <f>D11/SUM(C11,D11,K11,L11,M11)</f>
        <v>1.2121212121212121E-2</v>
      </c>
      <c r="J12" s="3" t="s">
        <v>46</v>
      </c>
      <c r="K12" s="5">
        <f>K11/SUM(C11,D11,K11,L11,M11)</f>
        <v>0.4</v>
      </c>
      <c r="L12" s="5">
        <f>L11/SUM(C11,D11,K11,L11,M11)</f>
        <v>7.2727272727272724E-2</v>
      </c>
      <c r="M12" s="5">
        <f>M11/SUM(C11,D11,K11,L11,M11)</f>
        <v>0.26060606060606062</v>
      </c>
    </row>
    <row r="13" spans="2:13" ht="18" customHeight="1">
      <c r="B13" s="3" t="s">
        <v>47</v>
      </c>
      <c r="C13" s="4">
        <v>23</v>
      </c>
      <c r="D13" s="4">
        <v>2</v>
      </c>
      <c r="J13" s="3" t="s">
        <v>47</v>
      </c>
      <c r="K13" s="37">
        <v>51</v>
      </c>
      <c r="L13" s="4">
        <v>10</v>
      </c>
      <c r="M13" s="4">
        <v>39</v>
      </c>
    </row>
    <row r="14" spans="2:13" ht="18" customHeight="1">
      <c r="B14" s="3" t="s">
        <v>10</v>
      </c>
      <c r="C14" s="4">
        <v>54</v>
      </c>
      <c r="D14" s="4">
        <v>0</v>
      </c>
      <c r="J14" s="3" t="s">
        <v>10</v>
      </c>
      <c r="K14" s="37">
        <v>39</v>
      </c>
      <c r="L14" s="4">
        <v>2</v>
      </c>
      <c r="M14" s="4">
        <v>22</v>
      </c>
    </row>
    <row r="15" spans="2:13" ht="18" customHeight="1">
      <c r="B15" s="3" t="s">
        <v>22</v>
      </c>
      <c r="C15" s="4">
        <v>19</v>
      </c>
      <c r="D15" s="4">
        <v>0</v>
      </c>
      <c r="J15" s="3" t="s">
        <v>22</v>
      </c>
      <c r="K15" s="37">
        <v>12</v>
      </c>
      <c r="L15" s="4">
        <v>2</v>
      </c>
      <c r="M15" s="4">
        <v>0</v>
      </c>
    </row>
    <row r="16" spans="2:13" ht="18" customHeight="1">
      <c r="B16" s="3" t="s">
        <v>11</v>
      </c>
      <c r="C16" s="4">
        <v>0</v>
      </c>
      <c r="D16" s="4">
        <v>0</v>
      </c>
      <c r="J16" s="3" t="s">
        <v>11</v>
      </c>
      <c r="K16" s="37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14</v>
      </c>
      <c r="D17" s="4">
        <v>0</v>
      </c>
      <c r="J17" s="3" t="s">
        <v>29</v>
      </c>
      <c r="K17" s="37">
        <v>3</v>
      </c>
      <c r="L17" s="4">
        <v>1</v>
      </c>
      <c r="M17" s="4">
        <v>15</v>
      </c>
    </row>
    <row r="18" spans="2:13" ht="18" customHeight="1">
      <c r="B18" s="3" t="s">
        <v>28</v>
      </c>
      <c r="C18" s="4">
        <v>0</v>
      </c>
      <c r="D18" s="4">
        <v>0</v>
      </c>
      <c r="J18" s="3" t="s">
        <v>28</v>
      </c>
      <c r="K18" s="37">
        <v>3</v>
      </c>
      <c r="L18" s="4">
        <v>0</v>
      </c>
      <c r="M18" s="4">
        <v>4</v>
      </c>
    </row>
    <row r="19" spans="2:13" ht="18" customHeight="1">
      <c r="B19" s="3" t="s">
        <v>23</v>
      </c>
      <c r="C19" s="4">
        <v>0</v>
      </c>
      <c r="D19" s="4">
        <v>0</v>
      </c>
      <c r="J19" s="3" t="s">
        <v>23</v>
      </c>
      <c r="K19" s="37">
        <v>4</v>
      </c>
      <c r="L19" s="4">
        <v>3</v>
      </c>
      <c r="M19" s="4">
        <v>0</v>
      </c>
    </row>
    <row r="20" spans="2:13" ht="18" customHeight="1">
      <c r="B20" s="3" t="s">
        <v>24</v>
      </c>
      <c r="C20" s="4">
        <v>23</v>
      </c>
      <c r="D20" s="4">
        <v>2</v>
      </c>
      <c r="J20" s="3" t="s">
        <v>24</v>
      </c>
      <c r="K20" s="37">
        <v>55</v>
      </c>
      <c r="L20" s="4">
        <v>11</v>
      </c>
      <c r="M20" s="4">
        <v>13</v>
      </c>
    </row>
    <row r="21" spans="2:13" ht="18" customHeight="1">
      <c r="B21" s="3" t="s">
        <v>25</v>
      </c>
      <c r="C21" s="4">
        <v>21</v>
      </c>
      <c r="D21" s="4">
        <v>2</v>
      </c>
      <c r="J21" s="3" t="s">
        <v>25</v>
      </c>
      <c r="K21" s="37">
        <v>31</v>
      </c>
      <c r="L21" s="4">
        <v>3</v>
      </c>
      <c r="M21" s="4">
        <v>6</v>
      </c>
    </row>
    <row r="22" spans="2:13" ht="18" customHeight="1">
      <c r="B22" s="3" t="s">
        <v>26</v>
      </c>
      <c r="C22" s="4">
        <v>2</v>
      </c>
      <c r="D22" s="4">
        <v>0</v>
      </c>
      <c r="J22" s="3" t="s">
        <v>26</v>
      </c>
      <c r="K22" s="37">
        <v>23</v>
      </c>
      <c r="L22" s="4">
        <v>7</v>
      </c>
      <c r="M22" s="4">
        <v>7</v>
      </c>
    </row>
    <row r="23" spans="2:13" ht="18" customHeight="1">
      <c r="B23" s="3" t="s">
        <v>8</v>
      </c>
      <c r="C23" s="4">
        <f>C21*10</f>
        <v>210</v>
      </c>
      <c r="D23" s="4">
        <f>SUM(D21*10)</f>
        <v>20</v>
      </c>
      <c r="J23" s="3" t="s">
        <v>9</v>
      </c>
      <c r="K23" s="37">
        <f>$K$21*10</f>
        <v>310</v>
      </c>
      <c r="L23" s="4">
        <f>$L$21*10</f>
        <v>30</v>
      </c>
      <c r="M23" s="4">
        <f>$M$21*10</f>
        <v>60</v>
      </c>
    </row>
    <row r="24" spans="2:13" ht="18" customHeight="1">
      <c r="B24" s="3" t="s">
        <v>27</v>
      </c>
      <c r="C24" s="5">
        <f>$C$21/$C$20</f>
        <v>0.91304347826086951</v>
      </c>
      <c r="D24" s="32">
        <f>$D$21/$D$20</f>
        <v>1</v>
      </c>
      <c r="J24" s="3" t="s">
        <v>27</v>
      </c>
      <c r="K24" s="5">
        <f>$K$21/K20</f>
        <v>0.5636363636363636</v>
      </c>
      <c r="L24" s="5">
        <f>$L$21/$L$20</f>
        <v>0.27272727272727271</v>
      </c>
      <c r="M24" s="5">
        <f>$M$21/M20</f>
        <v>0.46153846153846156</v>
      </c>
    </row>
    <row r="25" spans="2:13" ht="18" customHeight="1">
      <c r="B25" s="3" t="s">
        <v>30</v>
      </c>
      <c r="C25" s="4">
        <f>C11-C17-C20-C18</f>
        <v>5</v>
      </c>
      <c r="D25" s="4">
        <f>D11-D17-D18-D20</f>
        <v>0</v>
      </c>
      <c r="J25" s="3" t="s">
        <v>30</v>
      </c>
      <c r="K25" s="37">
        <f>K11-K17-K18-K20</f>
        <v>5</v>
      </c>
      <c r="L25" s="4">
        <f>L11-L17-L18-L20</f>
        <v>0</v>
      </c>
      <c r="M25" s="4">
        <f>M11-M17-M18-M20</f>
        <v>11</v>
      </c>
    </row>
    <row r="26" spans="2:13" ht="18" customHeight="1">
      <c r="M26" s="30"/>
    </row>
    <row r="27" spans="2:13" ht="18" customHeight="1"/>
    <row r="28" spans="2:13" ht="18" customHeight="1">
      <c r="C28" s="55" t="s">
        <v>77</v>
      </c>
      <c r="D28" s="56"/>
      <c r="K28" s="55" t="s">
        <v>76</v>
      </c>
      <c r="L28" s="56"/>
    </row>
    <row r="29" spans="2:13" ht="18" customHeight="1">
      <c r="C29" s="49" t="s">
        <v>34</v>
      </c>
      <c r="D29" s="50"/>
      <c r="K29" s="49" t="s">
        <v>34</v>
      </c>
      <c r="L29" s="50"/>
    </row>
    <row r="30" spans="2:13" ht="18" customHeight="1"/>
    <row r="31" spans="2:13" ht="18" customHeight="1">
      <c r="B31" s="7" t="s">
        <v>31</v>
      </c>
      <c r="C31" s="7" t="s">
        <v>79</v>
      </c>
      <c r="K31" s="7" t="s">
        <v>31</v>
      </c>
      <c r="L31" s="7" t="s">
        <v>83</v>
      </c>
    </row>
    <row r="32" spans="2:13" ht="18" customHeight="1">
      <c r="B32" s="7" t="s">
        <v>7</v>
      </c>
      <c r="C32" s="4">
        <v>79</v>
      </c>
      <c r="K32" s="7" t="s">
        <v>24</v>
      </c>
      <c r="L32" s="4">
        <v>25</v>
      </c>
    </row>
    <row r="33" spans="2:13" ht="18" customHeight="1">
      <c r="B33" s="7" t="s">
        <v>26</v>
      </c>
      <c r="C33" s="4">
        <v>37</v>
      </c>
      <c r="K33" s="7" t="s">
        <v>26</v>
      </c>
      <c r="L33" s="4">
        <v>2</v>
      </c>
    </row>
    <row r="34" spans="2:13" ht="18" customHeight="1">
      <c r="B34" s="7" t="s">
        <v>12</v>
      </c>
      <c r="C34" s="4">
        <f>C33*10</f>
        <v>370</v>
      </c>
      <c r="K34" s="7" t="s">
        <v>13</v>
      </c>
      <c r="L34" s="4">
        <f>L33*10</f>
        <v>20</v>
      </c>
    </row>
    <row r="35" spans="2:13" ht="18" customHeight="1">
      <c r="B35" s="7" t="s">
        <v>35</v>
      </c>
      <c r="C35" s="5">
        <f>$C$33/$C$32</f>
        <v>0.46835443037974683</v>
      </c>
      <c r="K35" s="7" t="s">
        <v>35</v>
      </c>
      <c r="L35" s="5">
        <f>L33/L32</f>
        <v>0.08</v>
      </c>
    </row>
    <row r="36" spans="2:13" ht="18" customHeight="1">
      <c r="B36" s="6"/>
      <c r="C36" s="6"/>
      <c r="D36" s="30"/>
      <c r="I36" s="6"/>
    </row>
    <row r="37" spans="2:13" ht="18" customHeight="1"/>
    <row r="38" spans="2:13" ht="18" customHeight="1"/>
    <row r="39" spans="2:13" ht="18" customHeight="1">
      <c r="B39" s="2"/>
      <c r="C39" s="57" t="s">
        <v>77</v>
      </c>
      <c r="D39" s="58"/>
      <c r="J39" s="2"/>
      <c r="K39" s="39" t="s">
        <v>76</v>
      </c>
      <c r="L39" s="2"/>
    </row>
    <row r="40" spans="2:13" ht="18" customHeight="1">
      <c r="B40" s="2"/>
      <c r="C40" s="51" t="s">
        <v>33</v>
      </c>
      <c r="D40" s="52"/>
      <c r="J40" s="2"/>
      <c r="K40" s="27" t="s">
        <v>33</v>
      </c>
    </row>
    <row r="41" spans="2:13" ht="18" customHeight="1">
      <c r="B41" s="2"/>
      <c r="C41" s="2"/>
      <c r="D41" s="2"/>
      <c r="J41" s="2"/>
      <c r="K41" s="2"/>
    </row>
    <row r="42" spans="2:13" ht="18" customHeight="1">
      <c r="B42" s="8" t="s">
        <v>31</v>
      </c>
      <c r="C42" s="8" t="s">
        <v>78</v>
      </c>
      <c r="D42" s="8" t="s">
        <v>84</v>
      </c>
      <c r="E42" s="8" t="s">
        <v>85</v>
      </c>
      <c r="J42" s="8" t="s">
        <v>31</v>
      </c>
      <c r="K42" s="8" t="s">
        <v>87</v>
      </c>
      <c r="L42" s="8" t="s">
        <v>88</v>
      </c>
      <c r="M42" s="8" t="s">
        <v>81</v>
      </c>
    </row>
    <row r="43" spans="2:13" ht="18" customHeight="1">
      <c r="B43" s="8" t="s">
        <v>21</v>
      </c>
      <c r="C43" s="4">
        <v>0</v>
      </c>
      <c r="D43" s="4">
        <v>119</v>
      </c>
      <c r="E43" s="40">
        <v>78</v>
      </c>
      <c r="J43" s="8" t="s">
        <v>21</v>
      </c>
      <c r="K43" s="4">
        <v>194</v>
      </c>
      <c r="L43" s="4">
        <v>52</v>
      </c>
      <c r="M43" s="40">
        <v>92</v>
      </c>
    </row>
    <row r="44" spans="2:13" ht="18" customHeight="1">
      <c r="B44" s="8" t="s">
        <v>36</v>
      </c>
      <c r="C44" s="4">
        <v>0</v>
      </c>
      <c r="D44" s="4">
        <v>11</v>
      </c>
      <c r="E44" s="40">
        <v>6</v>
      </c>
      <c r="J44" s="8" t="s">
        <v>36</v>
      </c>
      <c r="K44" s="4">
        <v>18</v>
      </c>
      <c r="L44" s="4">
        <v>5</v>
      </c>
      <c r="M44" s="40">
        <v>7</v>
      </c>
    </row>
    <row r="45" spans="2:13" ht="18" customHeight="1">
      <c r="B45" s="8" t="s">
        <v>43</v>
      </c>
      <c r="C45" s="32" t="s">
        <v>86</v>
      </c>
      <c r="D45" s="5">
        <f>$D$44/$D$43</f>
        <v>9.2436974789915971E-2</v>
      </c>
      <c r="E45" s="5">
        <f>$D$44/$D$43</f>
        <v>9.2436974789915971E-2</v>
      </c>
      <c r="J45" s="8" t="s">
        <v>43</v>
      </c>
      <c r="K45" s="5">
        <f>$K$44/$K$43</f>
        <v>9.2783505154639179E-2</v>
      </c>
      <c r="L45" s="5">
        <f>$L$44/$L$43</f>
        <v>9.6153846153846159E-2</v>
      </c>
      <c r="M45" s="5">
        <f>$D$44/$D$43</f>
        <v>9.2436974789915971E-2</v>
      </c>
    </row>
    <row r="46" spans="2:13" ht="18" customHeight="1">
      <c r="B46" s="8" t="s">
        <v>37</v>
      </c>
      <c r="C46" s="4">
        <v>0</v>
      </c>
      <c r="D46" s="4">
        <v>90</v>
      </c>
      <c r="E46" s="40">
        <v>54</v>
      </c>
      <c r="G46" s="33"/>
      <c r="H46" s="31"/>
      <c r="J46" s="8" t="s">
        <v>37</v>
      </c>
      <c r="K46" s="4">
        <v>90</v>
      </c>
      <c r="L46" s="4">
        <v>26</v>
      </c>
      <c r="M46" s="40">
        <v>30</v>
      </c>
    </row>
    <row r="47" spans="2:13" ht="18" customHeight="1">
      <c r="B47" s="8" t="s">
        <v>38</v>
      </c>
      <c r="C47" s="4">
        <v>0</v>
      </c>
      <c r="D47" s="4">
        <v>6</v>
      </c>
      <c r="E47" s="40">
        <v>7</v>
      </c>
      <c r="F47" s="31"/>
      <c r="G47" s="33"/>
      <c r="H47" s="31"/>
      <c r="J47" s="8" t="s">
        <v>38</v>
      </c>
      <c r="K47" s="4">
        <v>43</v>
      </c>
      <c r="L47" s="4">
        <v>10</v>
      </c>
      <c r="M47" s="40">
        <v>40</v>
      </c>
    </row>
    <row r="48" spans="2:13" ht="18" customHeight="1">
      <c r="B48" s="8" t="s">
        <v>39</v>
      </c>
      <c r="C48" s="4">
        <v>0</v>
      </c>
      <c r="D48" s="4">
        <v>8</v>
      </c>
      <c r="E48" s="40">
        <v>8</v>
      </c>
      <c r="G48" s="33"/>
      <c r="H48" s="31"/>
      <c r="J48" s="8" t="s">
        <v>39</v>
      </c>
      <c r="K48" s="4">
        <v>7</v>
      </c>
      <c r="L48" s="4">
        <v>4</v>
      </c>
      <c r="M48" s="40">
        <v>0</v>
      </c>
    </row>
    <row r="49" spans="2:13" ht="18" customHeight="1">
      <c r="B49" s="8" t="s">
        <v>41</v>
      </c>
      <c r="C49" s="4">
        <v>5</v>
      </c>
      <c r="D49" s="4">
        <v>47</v>
      </c>
      <c r="E49" s="40">
        <v>43</v>
      </c>
      <c r="J49" s="8" t="s">
        <v>41</v>
      </c>
      <c r="K49" s="4">
        <v>56</v>
      </c>
      <c r="L49" s="4">
        <v>63</v>
      </c>
      <c r="M49" s="40">
        <v>25</v>
      </c>
    </row>
    <row r="50" spans="2:13" ht="18" customHeight="1">
      <c r="B50" s="8" t="s">
        <v>12</v>
      </c>
      <c r="C50" s="4">
        <f>C49*2</f>
        <v>10</v>
      </c>
      <c r="D50" s="4">
        <f>D49*2</f>
        <v>94</v>
      </c>
      <c r="E50" s="40">
        <f>E49*2</f>
        <v>86</v>
      </c>
      <c r="J50" s="8" t="s">
        <v>12</v>
      </c>
      <c r="K50" s="4">
        <f>K49*2</f>
        <v>112</v>
      </c>
      <c r="L50" s="4">
        <f>L49*2</f>
        <v>126</v>
      </c>
      <c r="M50" s="40">
        <f>M49*2</f>
        <v>50</v>
      </c>
    </row>
    <row r="51" spans="2:13" ht="18" customHeight="1">
      <c r="B51" s="8" t="s">
        <v>8</v>
      </c>
      <c r="C51" s="4">
        <f>C44*2</f>
        <v>0</v>
      </c>
      <c r="D51" s="4">
        <f>D44*2</f>
        <v>22</v>
      </c>
      <c r="E51" s="40">
        <f>E44*2</f>
        <v>12</v>
      </c>
      <c r="J51" s="8" t="s">
        <v>9</v>
      </c>
      <c r="K51" s="4">
        <f>K44*2</f>
        <v>36</v>
      </c>
      <c r="L51" s="4">
        <f>L44*2</f>
        <v>10</v>
      </c>
      <c r="M51" s="40">
        <f>M44*2</f>
        <v>14</v>
      </c>
    </row>
    <row r="52" spans="2:13" ht="18" customHeight="1">
      <c r="B52" s="8" t="s">
        <v>42</v>
      </c>
      <c r="C52" s="5">
        <f>C49/SUM(K49,L49,C49,D49,E49,M49)</f>
        <v>2.0920502092050208E-2</v>
      </c>
      <c r="D52" s="5">
        <f>D49/SUM(K49,L49,C49,D49,E49,M49)</f>
        <v>0.19665271966527198</v>
      </c>
      <c r="E52" s="5">
        <f>E49/SUM(K49,L49,C49,D49,E49,M49)</f>
        <v>0.1799163179916318</v>
      </c>
      <c r="J52" s="8" t="s">
        <v>42</v>
      </c>
      <c r="K52" s="5">
        <f>K49/SUM(M49,L49,C49,D49,E49,K49)</f>
        <v>0.23430962343096234</v>
      </c>
      <c r="L52" s="5">
        <f>L49/SUM(K49,L49,C49,D49,E49,M49)</f>
        <v>0.26359832635983266</v>
      </c>
      <c r="M52" s="5">
        <f>M49/SUM(K49,L49,C49,D49,E49,M49)</f>
        <v>0.10460251046025104</v>
      </c>
    </row>
    <row r="53" spans="2:13" ht="18" customHeight="1">
      <c r="B53" s="8" t="s">
        <v>14</v>
      </c>
      <c r="C53" s="4">
        <v>0</v>
      </c>
      <c r="D53" s="4">
        <v>7</v>
      </c>
      <c r="E53" s="40">
        <v>6</v>
      </c>
      <c r="J53" s="8" t="s">
        <v>14</v>
      </c>
      <c r="K53" s="4">
        <v>9</v>
      </c>
      <c r="L53" s="4">
        <v>3</v>
      </c>
      <c r="M53" s="40">
        <v>1</v>
      </c>
    </row>
    <row r="55" spans="2:13" ht="21" customHeight="1"/>
    <row r="56" spans="2:13" ht="21.75" customHeight="1">
      <c r="C56" s="45" t="s">
        <v>77</v>
      </c>
      <c r="D56" s="46"/>
      <c r="J56" s="45" t="s">
        <v>76</v>
      </c>
      <c r="K56" s="46"/>
    </row>
    <row r="57" spans="2:13" ht="17.25" customHeight="1">
      <c r="C57" s="47" t="s">
        <v>59</v>
      </c>
      <c r="D57" s="48"/>
      <c r="J57" s="47" t="s">
        <v>59</v>
      </c>
      <c r="K57" s="48"/>
    </row>
    <row r="58" spans="2:13" ht="21" customHeight="1"/>
    <row r="59" spans="2:13" ht="20.25" customHeight="1">
      <c r="B59" s="41" t="s">
        <v>31</v>
      </c>
      <c r="C59" s="41" t="s">
        <v>89</v>
      </c>
      <c r="J59" s="41" t="s">
        <v>31</v>
      </c>
      <c r="K59" s="41" t="s">
        <v>90</v>
      </c>
    </row>
    <row r="60" spans="2:13" ht="17.25" customHeight="1">
      <c r="B60" s="42" t="s">
        <v>61</v>
      </c>
      <c r="C60" s="38">
        <v>6</v>
      </c>
      <c r="J60" s="42" t="s">
        <v>61</v>
      </c>
      <c r="K60" s="38">
        <v>5</v>
      </c>
    </row>
    <row r="61" spans="2:13" ht="18" customHeight="1">
      <c r="B61" s="42" t="s">
        <v>60</v>
      </c>
      <c r="C61" s="38">
        <v>5</v>
      </c>
      <c r="J61" s="42" t="s">
        <v>60</v>
      </c>
      <c r="K61" s="38">
        <v>2</v>
      </c>
    </row>
    <row r="62" spans="2:13" ht="18" customHeight="1">
      <c r="B62" s="43" t="s">
        <v>62</v>
      </c>
      <c r="C62" s="44">
        <f>C61*20</f>
        <v>100</v>
      </c>
      <c r="J62" s="43" t="s">
        <v>62</v>
      </c>
      <c r="K62" s="44">
        <f>K61*20</f>
        <v>40</v>
      </c>
    </row>
    <row r="63" spans="2:13" ht="18" customHeight="1">
      <c r="B63" s="43" t="s">
        <v>63</v>
      </c>
      <c r="C63" s="5">
        <f>C61/SUM(C60,C61)</f>
        <v>0.45454545454545453</v>
      </c>
      <c r="J63" s="43" t="s">
        <v>63</v>
      </c>
      <c r="K63" s="5">
        <f>K61/SUM(K60,K61)</f>
        <v>0.2857142857142857</v>
      </c>
    </row>
    <row r="64" spans="2:13" ht="18" customHeight="1">
      <c r="B64" s="42" t="s">
        <v>64</v>
      </c>
      <c r="C64" s="38">
        <v>8</v>
      </c>
      <c r="J64" s="42" t="s">
        <v>64</v>
      </c>
      <c r="K64" s="38">
        <v>7</v>
      </c>
    </row>
    <row r="65" spans="2:11" ht="18" customHeight="1">
      <c r="B65" s="42" t="s">
        <v>65</v>
      </c>
      <c r="C65" s="38">
        <v>3</v>
      </c>
      <c r="J65" s="42" t="s">
        <v>65</v>
      </c>
      <c r="K65" s="38">
        <v>3</v>
      </c>
    </row>
    <row r="66" spans="2:11" ht="18" customHeight="1">
      <c r="B66" s="42" t="s">
        <v>66</v>
      </c>
      <c r="C66" s="5">
        <f>C64/SUM(C65,C64)</f>
        <v>0.72727272727272729</v>
      </c>
      <c r="J66" s="42" t="s">
        <v>66</v>
      </c>
      <c r="K66" s="5">
        <f>K64/SUM(K65,K64)</f>
        <v>0.7</v>
      </c>
    </row>
    <row r="67" spans="2:11" ht="18" customHeight="1">
      <c r="B67" s="41" t="s">
        <v>67</v>
      </c>
      <c r="C67" s="38">
        <v>3</v>
      </c>
      <c r="J67" s="41" t="s">
        <v>67</v>
      </c>
      <c r="K67" s="38">
        <f>C70</f>
        <v>3</v>
      </c>
    </row>
    <row r="68" spans="2:11" ht="18" customHeight="1">
      <c r="B68" s="41" t="s">
        <v>69</v>
      </c>
      <c r="C68" s="38">
        <v>3</v>
      </c>
      <c r="J68" s="41" t="s">
        <v>69</v>
      </c>
      <c r="K68" s="38">
        <f>C70-C71</f>
        <v>1</v>
      </c>
    </row>
    <row r="69" spans="2:11" ht="18" customHeight="1">
      <c r="B69" s="41" t="s">
        <v>68</v>
      </c>
      <c r="C69" s="5">
        <f>C68/C67</f>
        <v>1</v>
      </c>
      <c r="J69" s="41" t="s">
        <v>68</v>
      </c>
      <c r="K69" s="5">
        <f>K68/K67</f>
        <v>0.33333333333333331</v>
      </c>
    </row>
    <row r="70" spans="2:11" ht="18" customHeight="1">
      <c r="B70" s="42" t="s">
        <v>71</v>
      </c>
      <c r="C70" s="38">
        <v>3</v>
      </c>
      <c r="J70" s="42" t="s">
        <v>71</v>
      </c>
      <c r="K70" s="38">
        <f>C67</f>
        <v>3</v>
      </c>
    </row>
    <row r="71" spans="2:11" ht="18" customHeight="1">
      <c r="B71" s="42" t="s">
        <v>70</v>
      </c>
      <c r="C71" s="38">
        <v>2</v>
      </c>
      <c r="J71" s="42" t="s">
        <v>70</v>
      </c>
      <c r="K71" s="38">
        <f>C67-C68</f>
        <v>0</v>
      </c>
    </row>
    <row r="72" spans="2:11" ht="18" customHeight="1">
      <c r="B72" s="42" t="s">
        <v>72</v>
      </c>
      <c r="C72" s="5">
        <f>C71/C70</f>
        <v>0.66666666666666663</v>
      </c>
      <c r="J72" s="42" t="s">
        <v>72</v>
      </c>
      <c r="K72" s="5">
        <f>K71/K70</f>
        <v>0</v>
      </c>
    </row>
    <row r="73" spans="2:11" ht="18" customHeight="1"/>
    <row r="76" spans="2:11" ht="23.25">
      <c r="C76" s="26" t="s">
        <v>55</v>
      </c>
      <c r="D76" s="25"/>
      <c r="E76" s="25"/>
      <c r="F76" s="25"/>
      <c r="G76" s="25"/>
      <c r="H76" s="25"/>
    </row>
  </sheetData>
  <mergeCells count="16">
    <mergeCell ref="J7:K7"/>
    <mergeCell ref="C7:D7"/>
    <mergeCell ref="D2:H2"/>
    <mergeCell ref="C28:D28"/>
    <mergeCell ref="D3:H3"/>
    <mergeCell ref="C8:D8"/>
    <mergeCell ref="C29:D29"/>
    <mergeCell ref="K28:L28"/>
    <mergeCell ref="C39:D39"/>
    <mergeCell ref="J8:K8"/>
    <mergeCell ref="C56:D56"/>
    <mergeCell ref="C57:D57"/>
    <mergeCell ref="J56:K56"/>
    <mergeCell ref="J57:K57"/>
    <mergeCell ref="K29:L29"/>
    <mergeCell ref="C40:D40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workbookViewId="0">
      <selection activeCell="G15" sqref="G15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2" t="s">
        <v>44</v>
      </c>
      <c r="D2" s="83"/>
      <c r="E2" s="14"/>
      <c r="F2" s="14"/>
      <c r="I2" s="78" t="s">
        <v>44</v>
      </c>
      <c r="J2" s="79"/>
      <c r="K2" s="14"/>
      <c r="L2" s="14"/>
    </row>
    <row r="3" spans="2:12" ht="18" customHeight="1">
      <c r="C3" s="84" t="s">
        <v>77</v>
      </c>
      <c r="D3" s="85"/>
      <c r="E3" s="14"/>
      <c r="F3" s="14"/>
      <c r="I3" s="80" t="s">
        <v>76</v>
      </c>
      <c r="J3" s="81"/>
      <c r="K3" s="14"/>
      <c r="L3" s="14"/>
    </row>
    <row r="5" spans="2:12" ht="18" customHeight="1">
      <c r="B5" s="3" t="s">
        <v>32</v>
      </c>
      <c r="E5" s="8" t="s">
        <v>33</v>
      </c>
      <c r="H5" s="3" t="s">
        <v>32</v>
      </c>
      <c r="K5" s="8" t="s">
        <v>33</v>
      </c>
    </row>
    <row r="6" spans="2:12" ht="18" customHeight="1">
      <c r="B6" s="3" t="s">
        <v>21</v>
      </c>
      <c r="C6" s="10">
        <f>SUM(C8,C9,C16)</f>
        <v>44</v>
      </c>
      <c r="E6" s="8" t="s">
        <v>21</v>
      </c>
      <c r="F6" s="10">
        <f>SUM('Main Stats'!C43,'Main Stats'!D43,'Main Stats'!E43)</f>
        <v>197</v>
      </c>
      <c r="H6" s="3" t="s">
        <v>21</v>
      </c>
      <c r="I6" s="10">
        <f>SUM(I8,I9,I16)</f>
        <v>121</v>
      </c>
      <c r="K6" s="8" t="s">
        <v>21</v>
      </c>
      <c r="L6" s="10">
        <f>SUM('Main Stats'!K43,'Main Stats'!L43,'Main Stats'!M43)</f>
        <v>338</v>
      </c>
    </row>
    <row r="7" spans="2:12" ht="18" customHeight="1">
      <c r="B7" s="3" t="s">
        <v>45</v>
      </c>
      <c r="C7" s="15">
        <f>$C$6/SUM($C$6+$I$6)</f>
        <v>0.26666666666666666</v>
      </c>
      <c r="E7" s="8" t="s">
        <v>36</v>
      </c>
      <c r="F7" s="10">
        <f>SUM('Main Stats'!C44,'Main Stats'!D44,'Main Stats'!E44)</f>
        <v>17</v>
      </c>
      <c r="H7" s="3" t="s">
        <v>45</v>
      </c>
      <c r="I7" s="15">
        <f>$I$6/SUM($C$6+$I$6)</f>
        <v>0.73333333333333328</v>
      </c>
      <c r="K7" s="8" t="s">
        <v>36</v>
      </c>
      <c r="L7" s="10">
        <f>F9</f>
        <v>30</v>
      </c>
    </row>
    <row r="8" spans="2:12" ht="18" customHeight="1">
      <c r="B8" s="3" t="s">
        <v>47</v>
      </c>
      <c r="C8" s="10">
        <f>SUM('Main Stats'!C13,'Main Stats'!D13)</f>
        <v>25</v>
      </c>
      <c r="E8" s="8" t="s">
        <v>52</v>
      </c>
      <c r="F8" s="10">
        <f>F7-'Main Stats'!K48-'Main Stats'!L48-'Main Stats'!M48</f>
        <v>6</v>
      </c>
      <c r="H8" s="3" t="s">
        <v>47</v>
      </c>
      <c r="I8" s="10">
        <f>SUM('Main Stats'!K13,'Main Stats'!L13,'Main Stats'!M13)</f>
        <v>100</v>
      </c>
      <c r="K8" s="8" t="s">
        <v>52</v>
      </c>
      <c r="L8" s="10">
        <f>L7-'Main Stats'!C48-'Main Stats'!D48-'Main Stats'!E48</f>
        <v>14</v>
      </c>
    </row>
    <row r="9" spans="2:12" ht="18" customHeight="1">
      <c r="B9" s="3" t="s">
        <v>22</v>
      </c>
      <c r="C9" s="10">
        <f>SUM('Main Stats'!C15,'Main Stats'!D15)</f>
        <v>19</v>
      </c>
      <c r="E9" s="8" t="s">
        <v>40</v>
      </c>
      <c r="F9" s="10">
        <f>SUM('Main Stats'!K44,'Main Stats'!L44,'Main Stats'!M44)</f>
        <v>30</v>
      </c>
      <c r="H9" s="3" t="s">
        <v>22</v>
      </c>
      <c r="I9" s="10">
        <f>SUM('Main Stats'!K15,'Main Stats'!L15,'Main Stats'!M15)</f>
        <v>14</v>
      </c>
      <c r="K9" s="8" t="s">
        <v>40</v>
      </c>
      <c r="L9" s="10">
        <f>F7</f>
        <v>17</v>
      </c>
    </row>
    <row r="10" spans="2:12" ht="18" customHeight="1">
      <c r="B10" s="3" t="s">
        <v>29</v>
      </c>
      <c r="C10" s="10">
        <f>SUM('Main Stats'!C17,'Main Stats'!D17)</f>
        <v>14</v>
      </c>
      <c r="E10" s="8" t="s">
        <v>43</v>
      </c>
      <c r="F10" s="5">
        <f>$F$7/$F$6</f>
        <v>8.6294416243654817E-2</v>
      </c>
      <c r="H10" s="3" t="s">
        <v>29</v>
      </c>
      <c r="I10" s="10">
        <f>SUM('Main Stats'!K17,'Main Stats'!L17,'Main Stats'!M17)</f>
        <v>19</v>
      </c>
      <c r="K10" s="8" t="s">
        <v>43</v>
      </c>
      <c r="L10" s="5">
        <f>$L$7/$L$6</f>
        <v>8.8757396449704137E-2</v>
      </c>
    </row>
    <row r="11" spans="2:12" ht="18" customHeight="1">
      <c r="B11" s="3" t="s">
        <v>24</v>
      </c>
      <c r="C11" s="10">
        <f>SUM('Main Stats'!C20,'Main Stats'!D20)</f>
        <v>25</v>
      </c>
      <c r="E11" s="8" t="s">
        <v>37</v>
      </c>
      <c r="F11" s="10">
        <f>SUM('Main Stats'!C46,'Main Stats'!D46,'Main Stats'!E46)</f>
        <v>144</v>
      </c>
      <c r="H11" s="3" t="s">
        <v>24</v>
      </c>
      <c r="I11" s="10">
        <f>SUM('Main Stats'!K20,'Main Stats'!L20,'Main Stats'!M20)</f>
        <v>79</v>
      </c>
      <c r="K11" s="8" t="s">
        <v>37</v>
      </c>
      <c r="L11" s="10">
        <f>F13</f>
        <v>95</v>
      </c>
    </row>
    <row r="12" spans="2:12" ht="18" customHeight="1">
      <c r="B12" s="3" t="s">
        <v>25</v>
      </c>
      <c r="C12" s="10">
        <f>SUM('Main Stats'!C21,'Main Stats'!D21)</f>
        <v>23</v>
      </c>
      <c r="E12" s="8" t="s">
        <v>38</v>
      </c>
      <c r="F12" s="10">
        <f>SUM('Main Stats'!C47,'Main Stats'!D47,'Main Stats'!E47)</f>
        <v>13</v>
      </c>
      <c r="H12" s="3" t="s">
        <v>25</v>
      </c>
      <c r="I12" s="10">
        <f>SUM('Main Stats'!K21,'Main Stats'!L21,'Main Stats'!M21)</f>
        <v>40</v>
      </c>
      <c r="K12" s="8" t="s">
        <v>38</v>
      </c>
      <c r="L12" s="10">
        <f>SUM('Main Stats'!K47,'Main Stats'!L47,'Main Stats'!M47)</f>
        <v>93</v>
      </c>
    </row>
    <row r="13" spans="2:12" ht="18" customHeight="1">
      <c r="B13" s="3" t="s">
        <v>26</v>
      </c>
      <c r="C13" s="10">
        <f>C11-C12</f>
        <v>2</v>
      </c>
      <c r="E13" s="8" t="s">
        <v>41</v>
      </c>
      <c r="F13" s="10">
        <f>SUM('Main Stats'!C49,'Main Stats'!D49,'Main Stats'!E49)</f>
        <v>95</v>
      </c>
      <c r="H13" s="3" t="s">
        <v>26</v>
      </c>
      <c r="I13" s="10">
        <f>I11-I12</f>
        <v>39</v>
      </c>
      <c r="K13" s="8" t="s">
        <v>41</v>
      </c>
      <c r="L13" s="10">
        <f>F11</f>
        <v>144</v>
      </c>
    </row>
    <row r="14" spans="2:12" ht="18" customHeight="1">
      <c r="B14" s="3" t="s">
        <v>27</v>
      </c>
      <c r="C14" s="15">
        <f>$C$12/$C$11</f>
        <v>0.92</v>
      </c>
      <c r="E14" s="8" t="s">
        <v>48</v>
      </c>
      <c r="F14" s="15">
        <f>$F$13/SUM($F$13+$L$13)</f>
        <v>0.39748953974895396</v>
      </c>
      <c r="H14" s="3" t="s">
        <v>27</v>
      </c>
      <c r="I14" s="15">
        <f>$I$12/$I$11</f>
        <v>0.50632911392405067</v>
      </c>
      <c r="K14" s="8" t="s">
        <v>48</v>
      </c>
      <c r="L14" s="15">
        <f>$L$13/SUM($F$13+$L$13)</f>
        <v>0.60251046025104604</v>
      </c>
    </row>
    <row r="15" spans="2:12" ht="18" customHeight="1">
      <c r="B15" s="3" t="s">
        <v>28</v>
      </c>
      <c r="C15" s="10">
        <f>SUM('Main Stats'!C18,'Main Stats'!D18)</f>
        <v>0</v>
      </c>
      <c r="E15" s="12" t="s">
        <v>49</v>
      </c>
      <c r="F15" s="74">
        <v>2</v>
      </c>
      <c r="H15" s="3" t="s">
        <v>19</v>
      </c>
      <c r="I15" s="10">
        <f>SUM('Main Stats'!K18,'Main Stats'!L18,'Main Stats'!M18)</f>
        <v>7</v>
      </c>
      <c r="K15" s="12" t="s">
        <v>15</v>
      </c>
      <c r="L15" s="74">
        <v>4</v>
      </c>
    </row>
    <row r="16" spans="2:12" ht="18" customHeight="1">
      <c r="B16" s="3" t="s">
        <v>23</v>
      </c>
      <c r="C16" s="10">
        <f>SUM('Main Stats'!C19,'Main Stats'!D19)</f>
        <v>0</v>
      </c>
      <c r="E16" s="13" t="s">
        <v>16</v>
      </c>
      <c r="F16" s="75"/>
      <c r="H16" s="3" t="s">
        <v>23</v>
      </c>
      <c r="I16" s="10">
        <f>SUM('Main Stats'!K19,'Main Stats'!L19,'Main Stats'!M19)</f>
        <v>7</v>
      </c>
      <c r="K16" s="13" t="s">
        <v>16</v>
      </c>
      <c r="L16" s="75"/>
    </row>
    <row r="17" spans="2:12" ht="18" customHeight="1">
      <c r="B17" s="3" t="s">
        <v>30</v>
      </c>
      <c r="C17" s="10">
        <f>SUM('Main Stats'!C25,'Main Stats'!D25)</f>
        <v>5</v>
      </c>
      <c r="E17" s="12" t="s">
        <v>49</v>
      </c>
      <c r="F17" s="74">
        <v>0</v>
      </c>
      <c r="H17" s="3" t="s">
        <v>30</v>
      </c>
      <c r="I17" s="10">
        <f>SUM('Main Stats'!K25,'Main Stats'!L25,'Main Stats'!M25)</f>
        <v>16</v>
      </c>
      <c r="K17" s="12" t="s">
        <v>49</v>
      </c>
      <c r="L17" s="76">
        <v>3</v>
      </c>
    </row>
    <row r="18" spans="2:12" ht="18" customHeight="1">
      <c r="B18" s="3" t="s">
        <v>51</v>
      </c>
      <c r="C18" s="10">
        <f>SUM($C$12*10)</f>
        <v>230</v>
      </c>
      <c r="E18" s="13" t="s">
        <v>20</v>
      </c>
      <c r="F18" s="75"/>
      <c r="H18" s="3" t="s">
        <v>51</v>
      </c>
      <c r="I18" s="10">
        <f>$I$12*10</f>
        <v>400</v>
      </c>
      <c r="K18" s="13" t="s">
        <v>17</v>
      </c>
      <c r="L18" s="77"/>
    </row>
    <row r="19" spans="2:12" ht="18" customHeight="1">
      <c r="E19" s="8" t="s">
        <v>18</v>
      </c>
      <c r="F19" s="10">
        <v>0</v>
      </c>
      <c r="K19" s="13" t="s">
        <v>18</v>
      </c>
      <c r="L19" s="21">
        <v>0</v>
      </c>
    </row>
    <row r="20" spans="2:12" ht="18" customHeight="1">
      <c r="E20" s="8" t="s">
        <v>8</v>
      </c>
      <c r="F20" s="4">
        <f>$F$7*2</f>
        <v>34</v>
      </c>
      <c r="K20" s="13" t="s">
        <v>8</v>
      </c>
      <c r="L20" s="4">
        <f>$L$9*2</f>
        <v>34</v>
      </c>
    </row>
    <row r="21" spans="2:12" ht="18" customHeight="1">
      <c r="E21" s="8" t="s">
        <v>12</v>
      </c>
      <c r="F21" s="4">
        <f>$F$13*2</f>
        <v>190</v>
      </c>
      <c r="K21" s="8" t="s">
        <v>12</v>
      </c>
      <c r="L21" s="4">
        <f>$L$13*2</f>
        <v>288</v>
      </c>
    </row>
    <row r="22" spans="2:12" ht="18" customHeight="1"/>
    <row r="23" spans="2:12" ht="18" customHeight="1">
      <c r="B23" s="7" t="s">
        <v>34</v>
      </c>
      <c r="E23" s="42" t="s">
        <v>59</v>
      </c>
      <c r="H23" s="7" t="s">
        <v>34</v>
      </c>
      <c r="K23" s="42" t="s">
        <v>59</v>
      </c>
    </row>
    <row r="24" spans="2:12" ht="18" customHeight="1">
      <c r="B24" s="7" t="s">
        <v>24</v>
      </c>
      <c r="C24" s="4">
        <f>'Main Stats'!C32</f>
        <v>79</v>
      </c>
      <c r="E24" s="42" t="s">
        <v>61</v>
      </c>
      <c r="F24" s="38">
        <f>'Main Stats'!C60</f>
        <v>6</v>
      </c>
      <c r="H24" s="7" t="s">
        <v>24</v>
      </c>
      <c r="I24" s="10">
        <f>'Main Stats'!L32</f>
        <v>25</v>
      </c>
      <c r="K24" s="42" t="s">
        <v>61</v>
      </c>
      <c r="L24" s="38">
        <f>'Main Stats'!K60</f>
        <v>5</v>
      </c>
    </row>
    <row r="25" spans="2:12" ht="18" customHeight="1">
      <c r="B25" s="7" t="s">
        <v>26</v>
      </c>
      <c r="C25" s="4">
        <f>'Main Stats'!C33</f>
        <v>37</v>
      </c>
      <c r="E25" s="42" t="s">
        <v>60</v>
      </c>
      <c r="F25" s="38">
        <f>'Main Stats'!C61</f>
        <v>5</v>
      </c>
      <c r="H25" s="7" t="s">
        <v>26</v>
      </c>
      <c r="I25" s="10">
        <f>'Main Stats'!L33</f>
        <v>2</v>
      </c>
      <c r="K25" s="42" t="s">
        <v>60</v>
      </c>
      <c r="L25" s="38">
        <f>'Main Stats'!K61</f>
        <v>2</v>
      </c>
    </row>
    <row r="26" spans="2:12" ht="18" customHeight="1">
      <c r="B26" s="7" t="s">
        <v>35</v>
      </c>
      <c r="C26" s="15">
        <f>$C$25/$C$24</f>
        <v>0.46835443037974683</v>
      </c>
      <c r="E26" s="43" t="s">
        <v>62</v>
      </c>
      <c r="F26" s="44">
        <f>F25*20</f>
        <v>100</v>
      </c>
      <c r="H26" s="7" t="s">
        <v>35</v>
      </c>
      <c r="I26" s="15">
        <f>$I$25/$I$24</f>
        <v>0.08</v>
      </c>
      <c r="K26" s="43" t="s">
        <v>62</v>
      </c>
      <c r="L26" s="44">
        <f>L25*20</f>
        <v>40</v>
      </c>
    </row>
    <row r="27" spans="2:12" ht="18" customHeight="1">
      <c r="B27" s="7" t="s">
        <v>50</v>
      </c>
      <c r="C27" s="10">
        <f>$C$25*10</f>
        <v>370</v>
      </c>
      <c r="E27" s="43" t="s">
        <v>63</v>
      </c>
      <c r="F27" s="5">
        <f>F25/SUM(F24,F25)</f>
        <v>0.45454545454545453</v>
      </c>
      <c r="H27" s="7" t="s">
        <v>50</v>
      </c>
      <c r="I27" s="10">
        <f>$I$25*10</f>
        <v>20</v>
      </c>
      <c r="K27" s="43" t="s">
        <v>63</v>
      </c>
      <c r="L27" s="5">
        <f>L25/SUM(L24,L25)</f>
        <v>0.2857142857142857</v>
      </c>
    </row>
    <row r="28" spans="2:12" ht="18" customHeight="1">
      <c r="B28" s="19"/>
      <c r="C28" s="9"/>
      <c r="E28" s="42" t="s">
        <v>64</v>
      </c>
      <c r="F28" s="38">
        <f>'Main Stats'!C64</f>
        <v>8</v>
      </c>
      <c r="H28" s="19"/>
      <c r="I28" s="9"/>
      <c r="K28" s="42" t="s">
        <v>64</v>
      </c>
      <c r="L28" s="38">
        <f>'Main Stats'!K64</f>
        <v>7</v>
      </c>
    </row>
    <row r="29" spans="2:12" ht="18" customHeight="1">
      <c r="B29" s="19"/>
      <c r="C29" s="9"/>
      <c r="E29" s="42" t="s">
        <v>65</v>
      </c>
      <c r="F29" s="38">
        <f>'Main Stats'!C65</f>
        <v>3</v>
      </c>
      <c r="H29" s="19"/>
      <c r="I29" s="9"/>
      <c r="K29" s="42" t="s">
        <v>65</v>
      </c>
      <c r="L29" s="38">
        <f>'Main Stats'!K65</f>
        <v>3</v>
      </c>
    </row>
    <row r="30" spans="2:12" ht="18" customHeight="1">
      <c r="B30" s="19"/>
      <c r="C30" s="9"/>
      <c r="E30" s="42" t="s">
        <v>66</v>
      </c>
      <c r="F30" s="5">
        <f>F28/SUM(F29,F28)</f>
        <v>0.72727272727272729</v>
      </c>
      <c r="H30" s="19"/>
      <c r="I30" s="9"/>
      <c r="K30" s="42" t="s">
        <v>66</v>
      </c>
      <c r="L30" s="5">
        <f>L28/SUM(L29,L28)</f>
        <v>0.7</v>
      </c>
    </row>
    <row r="31" spans="2:12" ht="18" customHeight="1">
      <c r="E31" s="41" t="s">
        <v>67</v>
      </c>
      <c r="F31" s="38">
        <v>3</v>
      </c>
      <c r="K31" s="41" t="s">
        <v>67</v>
      </c>
      <c r="L31" s="38">
        <f>'Main Stats'!K67</f>
        <v>3</v>
      </c>
    </row>
    <row r="32" spans="2:12" ht="18" customHeight="1">
      <c r="B32" s="11" t="s">
        <v>53</v>
      </c>
      <c r="C32" s="10">
        <v>2</v>
      </c>
      <c r="E32" s="41" t="s">
        <v>69</v>
      </c>
      <c r="F32" s="38">
        <v>3</v>
      </c>
      <c r="H32" s="11" t="s">
        <v>53</v>
      </c>
      <c r="I32" s="10">
        <v>1</v>
      </c>
      <c r="K32" s="41" t="s">
        <v>69</v>
      </c>
      <c r="L32" s="38">
        <f>'Main Stats'!K68</f>
        <v>1</v>
      </c>
    </row>
    <row r="33" spans="2:12" ht="18" customHeight="1">
      <c r="E33" s="41" t="s">
        <v>68</v>
      </c>
      <c r="F33" s="5">
        <f>F32/F31</f>
        <v>1</v>
      </c>
      <c r="K33" s="41" t="s">
        <v>68</v>
      </c>
      <c r="L33" s="5">
        <f>L32/L31</f>
        <v>0.33333333333333331</v>
      </c>
    </row>
    <row r="34" spans="2:12" ht="18" customHeight="1">
      <c r="E34" s="42" t="s">
        <v>71</v>
      </c>
      <c r="F34" s="38">
        <v>3</v>
      </c>
      <c r="K34" s="42" t="s">
        <v>71</v>
      </c>
      <c r="L34" s="38">
        <f>F31</f>
        <v>3</v>
      </c>
    </row>
    <row r="35" spans="2:12" ht="18" customHeight="1">
      <c r="E35" s="42" t="s">
        <v>70</v>
      </c>
      <c r="F35" s="38">
        <v>2</v>
      </c>
      <c r="K35" s="42" t="s">
        <v>70</v>
      </c>
      <c r="L35" s="38">
        <f>F31-F32</f>
        <v>0</v>
      </c>
    </row>
    <row r="36" spans="2:12" ht="18" customHeight="1">
      <c r="E36" s="42" t="s">
        <v>72</v>
      </c>
      <c r="F36" s="5">
        <f>F35/F34</f>
        <v>0.66666666666666663</v>
      </c>
      <c r="K36" s="42" t="s">
        <v>72</v>
      </c>
      <c r="L36" s="5">
        <f>L35/L34</f>
        <v>0</v>
      </c>
    </row>
    <row r="37" spans="2:12" ht="18" customHeight="1">
      <c r="H37" s="31"/>
      <c r="I37" s="34"/>
    </row>
    <row r="38" spans="2:12" ht="18" customHeight="1">
      <c r="H38" s="31"/>
      <c r="I38" s="34"/>
    </row>
    <row r="39" spans="2:12" ht="18" customHeight="1">
      <c r="D39" s="68" t="s">
        <v>54</v>
      </c>
      <c r="E39" s="69"/>
      <c r="F39" s="70"/>
      <c r="G39" s="20"/>
    </row>
    <row r="40" spans="2:12" ht="18" customHeight="1">
      <c r="D40" s="71"/>
      <c r="E40" s="72"/>
      <c r="F40" s="73"/>
      <c r="I40" s="34"/>
    </row>
    <row r="41" spans="2:12" ht="18" customHeight="1">
      <c r="I41" s="34"/>
    </row>
    <row r="42" spans="2:12" ht="18" customHeight="1">
      <c r="B42" s="16" t="s">
        <v>0</v>
      </c>
      <c r="C42" s="36" t="s">
        <v>58</v>
      </c>
      <c r="I42" s="34"/>
    </row>
    <row r="43" spans="2:12" ht="18" customHeight="1">
      <c r="B43" s="16" t="s">
        <v>1</v>
      </c>
      <c r="C43" s="23" t="s">
        <v>93</v>
      </c>
      <c r="E43" s="35"/>
    </row>
    <row r="44" spans="2:12">
      <c r="B44" s="16" t="s">
        <v>2</v>
      </c>
      <c r="C44" s="38">
        <f>SUM(C32,I32)</f>
        <v>3</v>
      </c>
      <c r="E44" s="35"/>
    </row>
    <row r="45" spans="2:12">
      <c r="B45" s="16" t="s">
        <v>3</v>
      </c>
      <c r="C45" s="36" t="s">
        <v>91</v>
      </c>
    </row>
    <row r="46" spans="2:12" ht="18" customHeight="1">
      <c r="B46" s="16" t="s">
        <v>4</v>
      </c>
      <c r="C46" s="17">
        <v>2</v>
      </c>
    </row>
    <row r="47" spans="2:12">
      <c r="B47" s="16" t="s">
        <v>5</v>
      </c>
      <c r="C47" s="36" t="s">
        <v>92</v>
      </c>
    </row>
    <row r="48" spans="2:12">
      <c r="B48" s="16" t="s">
        <v>6</v>
      </c>
      <c r="C48" s="24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2010-07-01T14:08:25Z</dcterms:modified>
</cp:coreProperties>
</file>